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8455" windowHeight="12255" tabRatio="884"/>
  </bookViews>
  <sheets>
    <sheet name="Regis" sheetId="23" r:id="rId1"/>
  </sheets>
  <definedNames>
    <definedName name="_xlnm.Print_Area" localSheetId="0">Regis!$A$1:$P$36</definedName>
  </definedNames>
  <calcPr calcId="124519"/>
</workbook>
</file>

<file path=xl/calcChain.xml><?xml version="1.0" encoding="utf-8"?>
<calcChain xmlns="http://schemas.openxmlformats.org/spreadsheetml/2006/main">
  <c r="G171" i="23"/>
  <c r="E171"/>
  <c r="D171"/>
  <c r="O166"/>
  <c r="N166"/>
  <c r="M166"/>
  <c r="L166"/>
  <c r="K166"/>
  <c r="J166"/>
  <c r="I166"/>
  <c r="H166"/>
  <c r="G166"/>
  <c r="F166"/>
  <c r="E166"/>
  <c r="D166"/>
  <c r="P164"/>
  <c r="P166" s="1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H12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D1"/>
  <c r="D12" s="1"/>
  <c r="G1"/>
  <c r="G12" s="1"/>
  <c r="F1"/>
  <c r="F12" s="1"/>
  <c r="E12"/>
  <c r="C12"/>
  <c r="L191" l="1"/>
  <c r="M191"/>
  <c r="E201" s="1"/>
  <c r="F191"/>
  <c r="H191"/>
  <c r="E191"/>
  <c r="E197" s="1"/>
  <c r="D191"/>
  <c r="N191"/>
  <c r="O191"/>
  <c r="E202" s="1"/>
  <c r="I191"/>
  <c r="E199" s="1"/>
  <c r="K191"/>
  <c r="E200" s="1"/>
  <c r="G191"/>
  <c r="E198" s="1"/>
  <c r="J191"/>
  <c r="F198" l="1"/>
  <c r="H198" s="1"/>
  <c r="F197"/>
  <c r="H197" s="1"/>
  <c r="F196"/>
  <c r="H196" s="1"/>
  <c r="F199"/>
  <c r="H199" s="1"/>
  <c r="F200"/>
  <c r="H200" s="1"/>
  <c r="F202"/>
  <c r="H202" s="1"/>
  <c r="F201"/>
  <c r="H201" s="1"/>
</calcChain>
</file>

<file path=xl/sharedStrings.xml><?xml version="1.0" encoding="utf-8"?>
<sst xmlns="http://schemas.openxmlformats.org/spreadsheetml/2006/main" count="297" uniqueCount="81">
  <si>
    <t>*</t>
  </si>
  <si>
    <t>Consumption (2019) MG</t>
  </si>
  <si>
    <t>Consumption (2020) MG</t>
  </si>
  <si>
    <t>Consumption (2021) MG</t>
  </si>
  <si>
    <t>Consumption (2022) MG</t>
  </si>
  <si>
    <t>Consumption (2023) MG</t>
  </si>
  <si>
    <t>3333 REGIS BLVD</t>
  </si>
  <si>
    <t>Premise ID</t>
  </si>
  <si>
    <t>Meter#</t>
  </si>
  <si>
    <t>Jan Qty</t>
  </si>
  <si>
    <t>Feb Qty</t>
  </si>
  <si>
    <t>Mar Qty</t>
  </si>
  <si>
    <t>Apr Qty</t>
  </si>
  <si>
    <t>May Qty</t>
  </si>
  <si>
    <t>Jun Qty</t>
  </si>
  <si>
    <t>Jul Qty</t>
  </si>
  <si>
    <t>Aug Qty</t>
  </si>
  <si>
    <t>Sep Qty</t>
  </si>
  <si>
    <t>Oct Qty</t>
  </si>
  <si>
    <t>Nov Qty</t>
  </si>
  <si>
    <t>Dec Qty</t>
  </si>
  <si>
    <t>292008</t>
  </si>
  <si>
    <t>324440</t>
  </si>
  <si>
    <t>324441</t>
  </si>
  <si>
    <t>324475</t>
  </si>
  <si>
    <t>324482</t>
  </si>
  <si>
    <t>339143</t>
  </si>
  <si>
    <t>346934</t>
  </si>
  <si>
    <t>363087</t>
  </si>
  <si>
    <t>394593</t>
  </si>
  <si>
    <t>394880</t>
  </si>
  <si>
    <t>429098</t>
  </si>
  <si>
    <t>429104</t>
  </si>
  <si>
    <t>429214</t>
  </si>
  <si>
    <t>429215</t>
  </si>
  <si>
    <t>429985</t>
  </si>
  <si>
    <t>440606</t>
  </si>
  <si>
    <t>440683</t>
  </si>
  <si>
    <t>454889</t>
  </si>
  <si>
    <t>477980</t>
  </si>
  <si>
    <t>Converted</t>
  </si>
  <si>
    <t>Report 1</t>
  </si>
  <si>
    <t>Report 2</t>
  </si>
  <si>
    <t>Report 3</t>
  </si>
  <si>
    <t>Report 4</t>
  </si>
  <si>
    <t>Report 5</t>
  </si>
  <si>
    <t>Report 6</t>
  </si>
  <si>
    <t>Report 7</t>
  </si>
  <si>
    <t>Monthly (thousands)</t>
  </si>
  <si>
    <t>Daily Average</t>
  </si>
  <si>
    <t>Metro Conversion</t>
  </si>
  <si>
    <t># of Days</t>
  </si>
  <si>
    <t>2024 Report</t>
  </si>
  <si>
    <t>1/1/24 - 1/5/24</t>
  </si>
  <si>
    <t>1/6/24 - 3/11/24</t>
  </si>
  <si>
    <t>3/12/24 - 5/13/24</t>
  </si>
  <si>
    <t>5/14/24 - 7/15/24</t>
  </si>
  <si>
    <t>7/16/24 - 9/16/24</t>
  </si>
  <si>
    <t>9/17/24 - 11/18/24</t>
  </si>
  <si>
    <t>11/19/24 - 12/31/24</t>
  </si>
  <si>
    <t>Rep Period</t>
  </si>
  <si>
    <t>Sample Dates</t>
  </si>
  <si>
    <t>11/28/2023 - 12/04/2023</t>
  </si>
  <si>
    <t>2/6/2024 - 2/12/2024</t>
  </si>
  <si>
    <t>4/9/2024 - 4/15/2024</t>
  </si>
  <si>
    <t>6/11/2024 - 6/17/2024</t>
  </si>
  <si>
    <t>8/13/24 - 8/19/2024</t>
  </si>
  <si>
    <t>10/15/2024 - 10/21/2024</t>
  </si>
  <si>
    <t>12/16/2024 - 12/22/2024</t>
  </si>
  <si>
    <t>Usage</t>
  </si>
  <si>
    <t>Estimate for Period</t>
  </si>
  <si>
    <t>Flow MG</t>
  </si>
  <si>
    <t>BOD Estimate</t>
  </si>
  <si>
    <t>SS Estimate</t>
  </si>
  <si>
    <t>TKN Estimate</t>
  </si>
  <si>
    <t>Consumption (2024) MG</t>
  </si>
  <si>
    <t>Total Qty</t>
  </si>
  <si>
    <t>Difference</t>
  </si>
  <si>
    <t>Regis Water Consumption Reported by Denver Water</t>
  </si>
  <si>
    <t>Regis Consumption</t>
  </si>
  <si>
    <t xml:space="preserve">Regis Flows Reported by Metro 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</si>
</sst>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Tahoma"/>
      <family val="2"/>
    </font>
    <font>
      <sz val="10"/>
      <color rgb="FF343334"/>
      <name val="Tahoma"/>
      <family val="2"/>
    </font>
    <font>
      <sz val="10"/>
      <color rgb="FF00000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AEA"/>
      </patternFill>
    </fill>
    <fill>
      <patternFill patternType="solid">
        <fgColor rgb="FFC1CCE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BFC0"/>
      </left>
      <right/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18" fillId="0" borderId="0"/>
  </cellStyleXfs>
  <cellXfs count="156"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3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33" borderId="10" xfId="0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3" fontId="21" fillId="0" borderId="10" xfId="452" applyNumberFormat="1" applyFont="1" applyBorder="1" applyAlignment="1">
      <alignment horizontal="center" vertical="center"/>
    </xf>
    <xf numFmtId="3" fontId="20" fillId="0" borderId="10" xfId="452" applyNumberFormat="1" applyFont="1" applyBorder="1" applyAlignment="1">
      <alignment horizontal="center" vertical="center"/>
    </xf>
    <xf numFmtId="3" fontId="21" fillId="0" borderId="10" xfId="453" applyNumberFormat="1" applyFont="1" applyBorder="1" applyAlignment="1">
      <alignment horizontal="center" vertical="center"/>
    </xf>
    <xf numFmtId="3" fontId="20" fillId="0" borderId="10" xfId="453" applyNumberFormat="1" applyFont="1" applyBorder="1" applyAlignment="1">
      <alignment horizontal="center" vertical="center"/>
    </xf>
    <xf numFmtId="3" fontId="21" fillId="0" borderId="10" xfId="454" applyNumberFormat="1" applyFont="1" applyBorder="1" applyAlignment="1">
      <alignment horizontal="center" vertical="center"/>
    </xf>
    <xf numFmtId="3" fontId="20" fillId="0" borderId="10" xfId="454" applyNumberFormat="1" applyFont="1" applyBorder="1" applyAlignment="1">
      <alignment horizontal="center" vertical="center"/>
    </xf>
    <xf numFmtId="3" fontId="21" fillId="0" borderId="10" xfId="455" applyNumberFormat="1" applyFont="1" applyBorder="1" applyAlignment="1">
      <alignment horizontal="center" vertical="center"/>
    </xf>
    <xf numFmtId="3" fontId="20" fillId="0" borderId="10" xfId="455" applyNumberFormat="1" applyFont="1" applyBorder="1" applyAlignment="1">
      <alignment horizontal="center" vertical="center"/>
    </xf>
    <xf numFmtId="3" fontId="21" fillId="0" borderId="10" xfId="456" applyNumberFormat="1" applyFont="1" applyBorder="1" applyAlignment="1">
      <alignment horizontal="center" vertical="center"/>
    </xf>
    <xf numFmtId="3" fontId="20" fillId="0" borderId="10" xfId="456" applyNumberFormat="1" applyFont="1" applyBorder="1" applyAlignment="1">
      <alignment horizontal="center" vertical="center"/>
    </xf>
    <xf numFmtId="3" fontId="21" fillId="0" borderId="10" xfId="457" applyNumberFormat="1" applyFont="1" applyBorder="1" applyAlignment="1">
      <alignment horizontal="center" vertical="center"/>
    </xf>
    <xf numFmtId="3" fontId="20" fillId="0" borderId="10" xfId="457" applyNumberFormat="1" applyFont="1" applyBorder="1" applyAlignment="1">
      <alignment horizontal="center" vertical="center"/>
    </xf>
    <xf numFmtId="3" fontId="21" fillId="0" borderId="10" xfId="458" applyNumberFormat="1" applyFont="1" applyBorder="1" applyAlignment="1">
      <alignment horizontal="center" vertical="center"/>
    </xf>
    <xf numFmtId="3" fontId="20" fillId="0" borderId="10" xfId="458" applyNumberFormat="1" applyFont="1" applyBorder="1" applyAlignment="1">
      <alignment horizontal="center" vertical="center"/>
    </xf>
    <xf numFmtId="3" fontId="21" fillId="0" borderId="10" xfId="459" applyNumberFormat="1" applyFont="1" applyBorder="1" applyAlignment="1">
      <alignment horizontal="center" vertical="center"/>
    </xf>
    <xf numFmtId="3" fontId="20" fillId="0" borderId="10" xfId="459" applyNumberFormat="1" applyFont="1" applyBorder="1" applyAlignment="1">
      <alignment horizontal="center" vertical="center"/>
    </xf>
    <xf numFmtId="3" fontId="21" fillId="0" borderId="10" xfId="460" applyNumberFormat="1" applyFont="1" applyBorder="1" applyAlignment="1">
      <alignment horizontal="center" vertical="center"/>
    </xf>
    <xf numFmtId="3" fontId="20" fillId="0" borderId="10" xfId="460" applyNumberFormat="1" applyFont="1" applyBorder="1" applyAlignment="1">
      <alignment horizontal="center" vertical="center"/>
    </xf>
    <xf numFmtId="3" fontId="21" fillId="0" borderId="10" xfId="461" applyNumberFormat="1" applyFont="1" applyBorder="1" applyAlignment="1">
      <alignment horizontal="center" vertical="center"/>
    </xf>
    <xf numFmtId="3" fontId="20" fillId="0" borderId="10" xfId="461" applyNumberFormat="1" applyFont="1" applyBorder="1" applyAlignment="1">
      <alignment horizontal="center" vertical="center"/>
    </xf>
    <xf numFmtId="3" fontId="21" fillId="0" borderId="10" xfId="462" applyNumberFormat="1" applyFont="1" applyBorder="1" applyAlignment="1">
      <alignment horizontal="center" vertical="center"/>
    </xf>
    <xf numFmtId="3" fontId="20" fillId="0" borderId="10" xfId="462" applyNumberFormat="1" applyFont="1" applyBorder="1" applyAlignment="1">
      <alignment horizontal="center" vertical="center"/>
    </xf>
    <xf numFmtId="3" fontId="21" fillId="0" borderId="10" xfId="463" applyNumberFormat="1" applyFont="1" applyBorder="1" applyAlignment="1">
      <alignment horizontal="center" vertical="center"/>
    </xf>
    <xf numFmtId="3" fontId="20" fillId="0" borderId="10" xfId="463" applyNumberFormat="1" applyFont="1" applyBorder="1" applyAlignment="1">
      <alignment horizontal="center" vertical="center"/>
    </xf>
    <xf numFmtId="0" fontId="20" fillId="0" borderId="10" xfId="464" applyBorder="1" applyAlignment="1">
      <alignment horizontal="center" vertical="center"/>
    </xf>
    <xf numFmtId="3" fontId="20" fillId="0" borderId="10" xfId="464" applyNumberFormat="1" applyFont="1" applyBorder="1" applyAlignment="1">
      <alignment horizontal="center" vertical="center"/>
    </xf>
    <xf numFmtId="0" fontId="0" fillId="0" borderId="0" xfId="0"/>
    <xf numFmtId="0" fontId="0" fillId="33" borderId="0" xfId="0" applyFill="1"/>
    <xf numFmtId="0" fontId="21" fillId="0" borderId="12" xfId="443" applyFont="1" applyFill="1" applyBorder="1" applyAlignment="1">
      <alignment horizontal="center" vertical="center"/>
    </xf>
    <xf numFmtId="0" fontId="20" fillId="0" borderId="0" xfId="466" applyFont="1" applyFill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/>
    <xf numFmtId="0" fontId="20" fillId="0" borderId="0" xfId="467" applyFont="1" applyAlignment="1">
      <alignment horizontal="center" vertical="center"/>
    </xf>
    <xf numFmtId="0" fontId="21" fillId="37" borderId="10" xfId="467" applyFont="1" applyFill="1" applyBorder="1" applyAlignment="1">
      <alignment horizontal="center" vertical="center"/>
    </xf>
    <xf numFmtId="3" fontId="21" fillId="37" borderId="14" xfId="467" applyNumberFormat="1" applyFont="1" applyFill="1" applyBorder="1" applyAlignment="1">
      <alignment horizontal="center" vertical="center"/>
    </xf>
    <xf numFmtId="3" fontId="0" fillId="39" borderId="10" xfId="0" applyNumberFormat="1" applyFill="1" applyBorder="1" applyAlignment="1">
      <alignment horizontal="center" vertical="center"/>
    </xf>
    <xf numFmtId="3" fontId="20" fillId="39" borderId="10" xfId="2214" applyNumberFormat="1" applyFont="1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3" fontId="20" fillId="39" borderId="10" xfId="2211" applyNumberFormat="1" applyFont="1" applyFill="1" applyBorder="1" applyAlignment="1">
      <alignment horizontal="center" vertical="center"/>
    </xf>
    <xf numFmtId="3" fontId="20" fillId="39" borderId="10" xfId="477" applyNumberFormat="1" applyFont="1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3" fontId="20" fillId="39" borderId="10" xfId="2187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3" fontId="20" fillId="39" borderId="10" xfId="2206" applyNumberFormat="1" applyFont="1" applyFill="1" applyBorder="1" applyAlignment="1">
      <alignment horizontal="center" vertical="center"/>
    </xf>
    <xf numFmtId="0" fontId="20" fillId="0" borderId="0" xfId="477"/>
    <xf numFmtId="0" fontId="20" fillId="33" borderId="0" xfId="477" applyFont="1" applyFill="1"/>
    <xf numFmtId="0" fontId="21" fillId="33" borderId="12" xfId="477" applyFont="1" applyFill="1" applyBorder="1" applyAlignment="1">
      <alignment horizontal="center" vertical="center"/>
    </xf>
    <xf numFmtId="0" fontId="21" fillId="36" borderId="10" xfId="477" applyFont="1" applyFill="1" applyBorder="1" applyAlignment="1">
      <alignment horizontal="center" vertical="center"/>
    </xf>
    <xf numFmtId="0" fontId="21" fillId="37" borderId="10" xfId="477" applyFont="1" applyFill="1" applyBorder="1" applyAlignment="1">
      <alignment horizontal="center" vertical="center"/>
    </xf>
    <xf numFmtId="0" fontId="22" fillId="0" borderId="10" xfId="477" applyFont="1" applyBorder="1" applyAlignment="1">
      <alignment horizontal="center" vertical="center"/>
    </xf>
    <xf numFmtId="0" fontId="20" fillId="0" borderId="10" xfId="477" applyFont="1" applyBorder="1" applyAlignment="1">
      <alignment horizontal="center" vertical="center"/>
    </xf>
    <xf numFmtId="0" fontId="20" fillId="0" borderId="10" xfId="477" applyBorder="1" applyAlignment="1">
      <alignment horizontal="center" vertical="center"/>
    </xf>
    <xf numFmtId="3" fontId="20" fillId="0" borderId="10" xfId="477" applyNumberFormat="1" applyFont="1" applyBorder="1" applyAlignment="1">
      <alignment horizontal="center" vertical="center"/>
    </xf>
    <xf numFmtId="0" fontId="1" fillId="0" borderId="0" xfId="2228"/>
    <xf numFmtId="3" fontId="20" fillId="0" borderId="11" xfId="477" applyNumberFormat="1" applyFont="1" applyBorder="1" applyAlignment="1">
      <alignment horizontal="center" vertical="center"/>
    </xf>
    <xf numFmtId="3" fontId="21" fillId="37" borderId="14" xfId="477" applyNumberFormat="1" applyFont="1" applyFill="1" applyBorder="1" applyAlignment="1">
      <alignment horizontal="center" vertical="center"/>
    </xf>
    <xf numFmtId="0" fontId="21" fillId="0" borderId="13" xfId="477" applyFont="1" applyBorder="1" applyAlignment="1">
      <alignment horizontal="center" vertical="center"/>
    </xf>
    <xf numFmtId="0" fontId="21" fillId="0" borderId="13" xfId="477" applyFont="1" applyFill="1" applyBorder="1" applyAlignment="1">
      <alignment horizontal="center" vertical="center"/>
    </xf>
    <xf numFmtId="0" fontId="20" fillId="0" borderId="0" xfId="2187"/>
    <xf numFmtId="0" fontId="20" fillId="33" borderId="0" xfId="2187" applyFont="1" applyFill="1"/>
    <xf numFmtId="0" fontId="21" fillId="33" borderId="12" xfId="2187" applyFont="1" applyFill="1" applyBorder="1" applyAlignment="1">
      <alignment horizontal="center" vertical="center"/>
    </xf>
    <xf numFmtId="0" fontId="21" fillId="36" borderId="10" xfId="2187" applyFont="1" applyFill="1" applyBorder="1" applyAlignment="1">
      <alignment horizontal="center" vertical="center"/>
    </xf>
    <xf numFmtId="0" fontId="21" fillId="37" borderId="10" xfId="2187" applyFont="1" applyFill="1" applyBorder="1" applyAlignment="1">
      <alignment horizontal="center" vertical="center"/>
    </xf>
    <xf numFmtId="0" fontId="22" fillId="0" borderId="10" xfId="2187" applyFont="1" applyBorder="1" applyAlignment="1">
      <alignment horizontal="center" vertical="center"/>
    </xf>
    <xf numFmtId="0" fontId="20" fillId="0" borderId="10" xfId="2187" applyFont="1" applyBorder="1" applyAlignment="1">
      <alignment horizontal="center" vertical="center"/>
    </xf>
    <xf numFmtId="0" fontId="20" fillId="0" borderId="10" xfId="2187" applyBorder="1" applyAlignment="1">
      <alignment horizontal="center" vertical="center"/>
    </xf>
    <xf numFmtId="3" fontId="20" fillId="0" borderId="10" xfId="2187" applyNumberFormat="1" applyFont="1" applyBorder="1" applyAlignment="1">
      <alignment horizontal="center" vertical="center"/>
    </xf>
    <xf numFmtId="0" fontId="1" fillId="0" borderId="0" xfId="481"/>
    <xf numFmtId="3" fontId="20" fillId="0" borderId="11" xfId="2187" applyNumberFormat="1" applyFont="1" applyBorder="1" applyAlignment="1">
      <alignment horizontal="center" vertical="center"/>
    </xf>
    <xf numFmtId="3" fontId="21" fillId="37" borderId="14" xfId="2187" applyNumberFormat="1" applyFont="1" applyFill="1" applyBorder="1" applyAlignment="1">
      <alignment horizontal="center" vertical="center"/>
    </xf>
    <xf numFmtId="0" fontId="21" fillId="0" borderId="13" xfId="2187" applyFont="1" applyBorder="1" applyAlignment="1">
      <alignment horizontal="center" vertical="center"/>
    </xf>
    <xf numFmtId="0" fontId="21" fillId="0" borderId="13" xfId="2187" applyFont="1" applyFill="1" applyBorder="1" applyAlignment="1">
      <alignment horizontal="center" vertical="center"/>
    </xf>
    <xf numFmtId="0" fontId="20" fillId="0" borderId="0" xfId="2211"/>
    <xf numFmtId="0" fontId="20" fillId="33" borderId="0" xfId="2211" applyFont="1" applyFill="1"/>
    <xf numFmtId="0" fontId="21" fillId="33" borderId="12" xfId="2211" applyFont="1" applyFill="1" applyBorder="1" applyAlignment="1">
      <alignment horizontal="center" vertical="center"/>
    </xf>
    <xf numFmtId="0" fontId="21" fillId="36" borderId="10" xfId="2211" applyFont="1" applyFill="1" applyBorder="1" applyAlignment="1">
      <alignment horizontal="center" vertical="center"/>
    </xf>
    <xf numFmtId="0" fontId="21" fillId="37" borderId="10" xfId="2211" applyFont="1" applyFill="1" applyBorder="1" applyAlignment="1">
      <alignment horizontal="center" vertical="center"/>
    </xf>
    <xf numFmtId="0" fontId="22" fillId="0" borderId="10" xfId="2211" applyFont="1" applyBorder="1" applyAlignment="1">
      <alignment horizontal="center" vertical="center"/>
    </xf>
    <xf numFmtId="0" fontId="20" fillId="0" borderId="10" xfId="2211" applyFont="1" applyBorder="1" applyAlignment="1">
      <alignment horizontal="center" vertical="center"/>
    </xf>
    <xf numFmtId="0" fontId="20" fillId="0" borderId="10" xfId="2211" applyBorder="1" applyAlignment="1">
      <alignment horizontal="center" vertical="center"/>
    </xf>
    <xf numFmtId="3" fontId="20" fillId="0" borderId="10" xfId="2211" applyNumberFormat="1" applyFont="1" applyBorder="1" applyAlignment="1">
      <alignment horizontal="center" vertical="center"/>
    </xf>
    <xf numFmtId="0" fontId="1" fillId="0" borderId="0" xfId="2192"/>
    <xf numFmtId="3" fontId="20" fillId="0" borderId="11" xfId="2211" applyNumberFormat="1" applyFont="1" applyBorder="1" applyAlignment="1">
      <alignment horizontal="center" vertical="center"/>
    </xf>
    <xf numFmtId="3" fontId="21" fillId="37" borderId="14" xfId="2211" applyNumberFormat="1" applyFont="1" applyFill="1" applyBorder="1" applyAlignment="1">
      <alignment horizontal="center" vertical="center"/>
    </xf>
    <xf numFmtId="0" fontId="21" fillId="0" borderId="13" xfId="2211" applyFont="1" applyBorder="1" applyAlignment="1">
      <alignment horizontal="center" vertical="center"/>
    </xf>
    <xf numFmtId="3" fontId="0" fillId="34" borderId="10" xfId="0" applyNumberFormat="1" applyFill="1" applyBorder="1" applyAlignment="1">
      <alignment horizontal="center" vertical="center"/>
    </xf>
    <xf numFmtId="0" fontId="20" fillId="0" borderId="0" xfId="2206"/>
    <xf numFmtId="0" fontId="20" fillId="33" borderId="0" xfId="2206" applyFont="1" applyFill="1"/>
    <xf numFmtId="0" fontId="21" fillId="33" borderId="12" xfId="2206" applyFont="1" applyFill="1" applyBorder="1" applyAlignment="1">
      <alignment horizontal="center" vertical="center"/>
    </xf>
    <xf numFmtId="0" fontId="21" fillId="36" borderId="10" xfId="2206" applyFont="1" applyFill="1" applyBorder="1" applyAlignment="1">
      <alignment horizontal="center" vertical="center"/>
    </xf>
    <xf numFmtId="0" fontId="21" fillId="37" borderId="10" xfId="2206" applyFont="1" applyFill="1" applyBorder="1" applyAlignment="1">
      <alignment horizontal="center" vertical="center"/>
    </xf>
    <xf numFmtId="0" fontId="22" fillId="0" borderId="10" xfId="2206" applyFont="1" applyBorder="1" applyAlignment="1">
      <alignment horizontal="center" vertical="center"/>
    </xf>
    <xf numFmtId="0" fontId="20" fillId="0" borderId="10" xfId="2206" applyFont="1" applyBorder="1" applyAlignment="1">
      <alignment horizontal="center" vertical="center"/>
    </xf>
    <xf numFmtId="0" fontId="20" fillId="0" borderId="10" xfId="2206" applyBorder="1" applyAlignment="1">
      <alignment horizontal="center" vertical="center"/>
    </xf>
    <xf numFmtId="3" fontId="20" fillId="0" borderId="10" xfId="2206" applyNumberFormat="1" applyFont="1" applyBorder="1" applyAlignment="1">
      <alignment horizontal="center" vertical="center"/>
    </xf>
    <xf numFmtId="0" fontId="1" fillId="0" borderId="0" xfId="478"/>
    <xf numFmtId="3" fontId="20" fillId="0" borderId="11" xfId="2206" applyNumberFormat="1" applyFont="1" applyBorder="1" applyAlignment="1">
      <alignment horizontal="center" vertical="center"/>
    </xf>
    <xf numFmtId="3" fontId="21" fillId="37" borderId="14" xfId="2206" applyNumberFormat="1" applyFont="1" applyFill="1" applyBorder="1" applyAlignment="1">
      <alignment horizontal="center" vertical="center"/>
    </xf>
    <xf numFmtId="0" fontId="21" fillId="0" borderId="13" xfId="2206" applyFont="1" applyBorder="1" applyAlignment="1">
      <alignment horizontal="center" vertical="center"/>
    </xf>
    <xf numFmtId="164" fontId="0" fillId="38" borderId="10" xfId="0" applyNumberFormat="1" applyFill="1" applyBorder="1" applyAlignment="1">
      <alignment horizontal="center" vertical="center" wrapText="1"/>
    </xf>
    <xf numFmtId="0" fontId="20" fillId="0" borderId="0" xfId="2214" applyFont="1"/>
    <xf numFmtId="0" fontId="20" fillId="33" borderId="0" xfId="2214" applyFont="1" applyFill="1"/>
    <xf numFmtId="0" fontId="20" fillId="0" borderId="0" xfId="2214" applyFont="1" applyAlignment="1">
      <alignment horizontal="center" vertical="center"/>
    </xf>
    <xf numFmtId="0" fontId="21" fillId="33" borderId="12" xfId="2214" applyFont="1" applyFill="1" applyBorder="1" applyAlignment="1">
      <alignment horizontal="center" vertical="center"/>
    </xf>
    <xf numFmtId="0" fontId="21" fillId="36" borderId="10" xfId="2214" applyFont="1" applyFill="1" applyBorder="1" applyAlignment="1">
      <alignment horizontal="center" vertical="center"/>
    </xf>
    <xf numFmtId="0" fontId="21" fillId="37" borderId="10" xfId="2214" applyFont="1" applyFill="1" applyBorder="1" applyAlignment="1">
      <alignment horizontal="center" vertical="center"/>
    </xf>
    <xf numFmtId="0" fontId="22" fillId="0" borderId="10" xfId="2214" applyFont="1" applyBorder="1" applyAlignment="1">
      <alignment horizontal="center" vertical="center"/>
    </xf>
    <xf numFmtId="0" fontId="20" fillId="0" borderId="10" xfId="2214" applyFont="1" applyBorder="1" applyAlignment="1">
      <alignment horizontal="center" vertical="center"/>
    </xf>
    <xf numFmtId="0" fontId="20" fillId="0" borderId="10" xfId="2214" applyBorder="1" applyAlignment="1">
      <alignment horizontal="center" vertical="center"/>
    </xf>
    <xf numFmtId="3" fontId="20" fillId="0" borderId="10" xfId="2214" applyNumberFormat="1" applyFont="1" applyBorder="1" applyAlignment="1">
      <alignment horizontal="center" vertical="center"/>
    </xf>
    <xf numFmtId="0" fontId="1" fillId="0" borderId="0" xfId="2191"/>
    <xf numFmtId="3" fontId="20" fillId="0" borderId="11" xfId="2214" applyNumberFormat="1" applyFont="1" applyBorder="1" applyAlignment="1">
      <alignment horizontal="center" vertical="center"/>
    </xf>
    <xf numFmtId="3" fontId="21" fillId="37" borderId="14" xfId="2214" applyNumberFormat="1" applyFont="1" applyFill="1" applyBorder="1" applyAlignment="1">
      <alignment horizontal="center" vertical="center"/>
    </xf>
    <xf numFmtId="0" fontId="21" fillId="0" borderId="13" xfId="2214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</cellXfs>
  <cellStyles count="2231">
    <cellStyle name="20% - Accent1" xfId="19" builtinId="30" customBuiltin="1"/>
    <cellStyle name="20% - Accent1 10" xfId="1046"/>
    <cellStyle name="20% - Accent1 11" xfId="1064"/>
    <cellStyle name="20% - Accent1 12" xfId="1083"/>
    <cellStyle name="20% - Accent1 13" xfId="1099"/>
    <cellStyle name="20% - Accent1 14" xfId="1116"/>
    <cellStyle name="20% - Accent1 15" xfId="1134"/>
    <cellStyle name="20% - Accent1 16" xfId="1151"/>
    <cellStyle name="20% - Accent1 17" xfId="1170"/>
    <cellStyle name="20% - Accent1 18" xfId="1187"/>
    <cellStyle name="20% - Accent1 19" xfId="1204"/>
    <cellStyle name="20% - Accent1 2" xfId="509"/>
    <cellStyle name="20% - Accent1 20" xfId="1227"/>
    <cellStyle name="20% - Accent1 21" xfId="1238"/>
    <cellStyle name="20% - Accent1 22" xfId="1254"/>
    <cellStyle name="20% - Accent1 23" xfId="1271"/>
    <cellStyle name="20% - Accent1 24" xfId="1290"/>
    <cellStyle name="20% - Accent1 25" xfId="1308"/>
    <cellStyle name="20% - Accent1 26" xfId="1327"/>
    <cellStyle name="20% - Accent1 27" xfId="1344"/>
    <cellStyle name="20% - Accent1 28" xfId="1362"/>
    <cellStyle name="20% - Accent1 29" xfId="1378"/>
    <cellStyle name="20% - Accent1 3" xfId="920"/>
    <cellStyle name="20% - Accent1 30" xfId="1394"/>
    <cellStyle name="20% - Accent1 31" xfId="1413"/>
    <cellStyle name="20% - Accent1 32" xfId="1431"/>
    <cellStyle name="20% - Accent1 33" xfId="1448"/>
    <cellStyle name="20% - Accent1 34" xfId="1465"/>
    <cellStyle name="20% - Accent1 35" xfId="1482"/>
    <cellStyle name="20% - Accent1 36" xfId="1498"/>
    <cellStyle name="20% - Accent1 37" xfId="1512"/>
    <cellStyle name="20% - Accent1 38" xfId="1527"/>
    <cellStyle name="20% - Accent1 39" xfId="1542"/>
    <cellStyle name="20% - Accent1 4" xfId="939"/>
    <cellStyle name="20% - Accent1 40" xfId="1559"/>
    <cellStyle name="20% - Accent1 41" xfId="1575"/>
    <cellStyle name="20% - Accent1 42" xfId="1599"/>
    <cellStyle name="20% - Accent1 43" xfId="1609"/>
    <cellStyle name="20% - Accent1 44" xfId="1625"/>
    <cellStyle name="20% - Accent1 45" xfId="1641"/>
    <cellStyle name="20% - Accent1 46" xfId="1657"/>
    <cellStyle name="20% - Accent1 47" xfId="1673"/>
    <cellStyle name="20% - Accent1 48" xfId="1689"/>
    <cellStyle name="20% - Accent1 49" xfId="1705"/>
    <cellStyle name="20% - Accent1 5" xfId="957"/>
    <cellStyle name="20% - Accent1 50" xfId="1720"/>
    <cellStyle name="20% - Accent1 51" xfId="1735"/>
    <cellStyle name="20% - Accent1 52" xfId="1750"/>
    <cellStyle name="20% - Accent1 53" xfId="1765"/>
    <cellStyle name="20% - Accent1 54" xfId="1780"/>
    <cellStyle name="20% - Accent1 55" xfId="1795"/>
    <cellStyle name="20% - Accent1 56" xfId="1810"/>
    <cellStyle name="20% - Accent1 57" xfId="1825"/>
    <cellStyle name="20% - Accent1 58" xfId="1840"/>
    <cellStyle name="20% - Accent1 59" xfId="1855"/>
    <cellStyle name="20% - Accent1 6" xfId="976"/>
    <cellStyle name="20% - Accent1 60" xfId="1870"/>
    <cellStyle name="20% - Accent1 61" xfId="1885"/>
    <cellStyle name="20% - Accent1 62" xfId="1898"/>
    <cellStyle name="20% - Accent1 63" xfId="1911"/>
    <cellStyle name="20% - Accent1 64" xfId="1924"/>
    <cellStyle name="20% - Accent1 65" xfId="1936"/>
    <cellStyle name="20% - Accent1 66" xfId="1948"/>
    <cellStyle name="20% - Accent1 67" xfId="1960"/>
    <cellStyle name="20% - Accent1 68" xfId="1972"/>
    <cellStyle name="20% - Accent1 69" xfId="1984"/>
    <cellStyle name="20% - Accent1 7" xfId="995"/>
    <cellStyle name="20% - Accent1 70" xfId="1996"/>
    <cellStyle name="20% - Accent1 71" xfId="2008"/>
    <cellStyle name="20% - Accent1 72" xfId="2020"/>
    <cellStyle name="20% - Accent1 73" xfId="2032"/>
    <cellStyle name="20% - Accent1 74" xfId="2044"/>
    <cellStyle name="20% - Accent1 75" xfId="2056"/>
    <cellStyle name="20% - Accent1 76" xfId="2068"/>
    <cellStyle name="20% - Accent1 77" xfId="2080"/>
    <cellStyle name="20% - Accent1 78" xfId="2091"/>
    <cellStyle name="20% - Accent1 79" xfId="2101"/>
    <cellStyle name="20% - Accent1 8" xfId="1011"/>
    <cellStyle name="20% - Accent1 80" xfId="2111"/>
    <cellStyle name="20% - Accent1 81" xfId="2121"/>
    <cellStyle name="20% - Accent1 82" xfId="2129"/>
    <cellStyle name="20% - Accent1 83" xfId="2136"/>
    <cellStyle name="20% - Accent1 84" xfId="2143"/>
    <cellStyle name="20% - Accent1 85" xfId="2150"/>
    <cellStyle name="20% - Accent1 86" xfId="2157"/>
    <cellStyle name="20% - Accent1 87" xfId="2163"/>
    <cellStyle name="20% - Accent1 88" xfId="2168"/>
    <cellStyle name="20% - Accent1 89" xfId="2173"/>
    <cellStyle name="20% - Accent1 9" xfId="1029"/>
    <cellStyle name="20% - Accent1 90" xfId="2178"/>
    <cellStyle name="20% - Accent2" xfId="23" builtinId="34" customBuiltin="1"/>
    <cellStyle name="20% - Accent2 10" xfId="1057"/>
    <cellStyle name="20% - Accent2 11" xfId="1075"/>
    <cellStyle name="20% - Accent2 12" xfId="1093"/>
    <cellStyle name="20% - Accent2 13" xfId="1109"/>
    <cellStyle name="20% - Accent2 14" xfId="1126"/>
    <cellStyle name="20% - Accent2 15" xfId="1143"/>
    <cellStyle name="20% - Accent2 16" xfId="1162"/>
    <cellStyle name="20% - Accent2 17" xfId="1179"/>
    <cellStyle name="20% - Accent2 18" xfId="1196"/>
    <cellStyle name="20% - Accent2 19" xfId="1210"/>
    <cellStyle name="20% - Accent2 2" xfId="512"/>
    <cellStyle name="20% - Accent2 20" xfId="678"/>
    <cellStyle name="20% - Accent2 21" xfId="1247"/>
    <cellStyle name="20% - Accent2 22" xfId="1263"/>
    <cellStyle name="20% - Accent2 23" xfId="1282"/>
    <cellStyle name="20% - Accent2 24" xfId="1300"/>
    <cellStyle name="20% - Accent2 25" xfId="1319"/>
    <cellStyle name="20% - Accent2 26" xfId="1337"/>
    <cellStyle name="20% - Accent2 27" xfId="1354"/>
    <cellStyle name="20% - Accent2 28" xfId="1372"/>
    <cellStyle name="20% - Accent2 29" xfId="1388"/>
    <cellStyle name="20% - Accent2 3" xfId="931"/>
    <cellStyle name="20% - Accent2 30" xfId="1405"/>
    <cellStyle name="20% - Accent2 31" xfId="1423"/>
    <cellStyle name="20% - Accent2 32" xfId="1441"/>
    <cellStyle name="20% - Accent2 33" xfId="1458"/>
    <cellStyle name="20% - Accent2 34" xfId="1476"/>
    <cellStyle name="20% - Accent2 35" xfId="1492"/>
    <cellStyle name="20% - Accent2 36" xfId="1506"/>
    <cellStyle name="20% - Accent2 37" xfId="1521"/>
    <cellStyle name="20% - Accent2 38" xfId="1536"/>
    <cellStyle name="20% - Accent2 39" xfId="1552"/>
    <cellStyle name="20% - Accent2 4" xfId="950"/>
    <cellStyle name="20% - Accent2 40" xfId="1567"/>
    <cellStyle name="20% - Accent2 41" xfId="1583"/>
    <cellStyle name="20% - Accent2 42" xfId="1513"/>
    <cellStyle name="20% - Accent2 43" xfId="1617"/>
    <cellStyle name="20% - Accent2 44" xfId="1633"/>
    <cellStyle name="20% - Accent2 45" xfId="1649"/>
    <cellStyle name="20% - Accent2 46" xfId="1665"/>
    <cellStyle name="20% - Accent2 47" xfId="1681"/>
    <cellStyle name="20% - Accent2 48" xfId="1697"/>
    <cellStyle name="20% - Accent2 49" xfId="1713"/>
    <cellStyle name="20% - Accent2 5" xfId="968"/>
    <cellStyle name="20% - Accent2 50" xfId="1728"/>
    <cellStyle name="20% - Accent2 51" xfId="1743"/>
    <cellStyle name="20% - Accent2 52" xfId="1758"/>
    <cellStyle name="20% - Accent2 53" xfId="1773"/>
    <cellStyle name="20% - Accent2 54" xfId="1788"/>
    <cellStyle name="20% - Accent2 55" xfId="1803"/>
    <cellStyle name="20% - Accent2 56" xfId="1818"/>
    <cellStyle name="20% - Accent2 57" xfId="1833"/>
    <cellStyle name="20% - Accent2 58" xfId="1848"/>
    <cellStyle name="20% - Accent2 59" xfId="1863"/>
    <cellStyle name="20% - Accent2 6" xfId="987"/>
    <cellStyle name="20% - Accent2 60" xfId="1878"/>
    <cellStyle name="20% - Accent2 61" xfId="1891"/>
    <cellStyle name="20% - Accent2 62" xfId="1904"/>
    <cellStyle name="20% - Accent2 63" xfId="1917"/>
    <cellStyle name="20% - Accent2 64" xfId="1930"/>
    <cellStyle name="20% - Accent2 65" xfId="1942"/>
    <cellStyle name="20% - Accent2 66" xfId="1954"/>
    <cellStyle name="20% - Accent2 67" xfId="1966"/>
    <cellStyle name="20% - Accent2 68" xfId="1978"/>
    <cellStyle name="20% - Accent2 69" xfId="1990"/>
    <cellStyle name="20% - Accent2 7" xfId="1004"/>
    <cellStyle name="20% - Accent2 70" xfId="2002"/>
    <cellStyle name="20% - Accent2 71" xfId="2014"/>
    <cellStyle name="20% - Accent2 72" xfId="2026"/>
    <cellStyle name="20% - Accent2 73" xfId="2038"/>
    <cellStyle name="20% - Accent2 74" xfId="2050"/>
    <cellStyle name="20% - Accent2 75" xfId="2062"/>
    <cellStyle name="20% - Accent2 76" xfId="2074"/>
    <cellStyle name="20% - Accent2 77" xfId="2086"/>
    <cellStyle name="20% - Accent2 78" xfId="2097"/>
    <cellStyle name="20% - Accent2 79" xfId="2107"/>
    <cellStyle name="20% - Accent2 8" xfId="1022"/>
    <cellStyle name="20% - Accent2 80" xfId="2117"/>
    <cellStyle name="20% - Accent2 81" xfId="2125"/>
    <cellStyle name="20% - Accent2 82" xfId="2132"/>
    <cellStyle name="20% - Accent2 83" xfId="2139"/>
    <cellStyle name="20% - Accent2 84" xfId="2146"/>
    <cellStyle name="20% - Accent2 85" xfId="2153"/>
    <cellStyle name="20% - Accent2 86" xfId="2160"/>
    <cellStyle name="20% - Accent2 87" xfId="2165"/>
    <cellStyle name="20% - Accent2 88" xfId="2170"/>
    <cellStyle name="20% - Accent2 89" xfId="2175"/>
    <cellStyle name="20% - Accent2 9" xfId="1039"/>
    <cellStyle name="20% - Accent2 90" xfId="2180"/>
    <cellStyle name="20% - Accent3" xfId="27" builtinId="38" customBuiltin="1"/>
    <cellStyle name="20% - Accent3 10" xfId="694"/>
    <cellStyle name="20% - Accent3 11" xfId="781"/>
    <cellStyle name="20% - Accent3 12" xfId="779"/>
    <cellStyle name="20% - Accent3 13" xfId="815"/>
    <cellStyle name="20% - Accent3 14" xfId="883"/>
    <cellStyle name="20% - Accent3 15" xfId="645"/>
    <cellStyle name="20% - Accent3 16" xfId="675"/>
    <cellStyle name="20% - Accent3 17" xfId="582"/>
    <cellStyle name="20% - Accent3 18" xfId="706"/>
    <cellStyle name="20% - Accent3 19" xfId="607"/>
    <cellStyle name="20% - Accent3 2" xfId="515"/>
    <cellStyle name="20% - Accent3 20" xfId="1067"/>
    <cellStyle name="20% - Accent3 21" xfId="1008"/>
    <cellStyle name="20% - Accent3 22" xfId="1200"/>
    <cellStyle name="20% - Accent3 23" xfId="528"/>
    <cellStyle name="20% - Accent3 24" xfId="1012"/>
    <cellStyle name="20% - Accent3 25" xfId="1183"/>
    <cellStyle name="20% - Accent3 26" xfId="646"/>
    <cellStyle name="20% - Accent3 27" xfId="789"/>
    <cellStyle name="20% - Accent3 28" xfId="853"/>
    <cellStyle name="20% - Accent3 29" xfId="1149"/>
    <cellStyle name="20% - Accent3 3" xfId="563"/>
    <cellStyle name="20% - Accent3 30" xfId="775"/>
    <cellStyle name="20% - Accent3 31" xfId="577"/>
    <cellStyle name="20% - Accent3 32" xfId="1216"/>
    <cellStyle name="20% - Accent3 33" xfId="505"/>
    <cellStyle name="20% - Accent3 34" xfId="1177"/>
    <cellStyle name="20% - Accent3 35" xfId="1141"/>
    <cellStyle name="20% - Accent3 36" xfId="1097"/>
    <cellStyle name="20% - Accent3 37" xfId="1191"/>
    <cellStyle name="20% - Accent3 38" xfId="817"/>
    <cellStyle name="20% - Accent3 39" xfId="825"/>
    <cellStyle name="20% - Accent3 4" xfId="764"/>
    <cellStyle name="20% - Accent3 40" xfId="887"/>
    <cellStyle name="20% - Accent3 41" xfId="514"/>
    <cellStyle name="20% - Accent3 42" xfId="819"/>
    <cellStyle name="20% - Accent3 43" xfId="1258"/>
    <cellStyle name="20% - Accent3 44" xfId="710"/>
    <cellStyle name="20% - Accent3 45" xfId="1314"/>
    <cellStyle name="20% - Accent3 46" xfId="1445"/>
    <cellStyle name="20% - Accent3 47" xfId="869"/>
    <cellStyle name="20% - Accent3 48" xfId="1104"/>
    <cellStyle name="20% - Accent3 49" xfId="1270"/>
    <cellStyle name="20% - Accent3 5" xfId="616"/>
    <cellStyle name="20% - Accent3 50" xfId="1253"/>
    <cellStyle name="20% - Accent3 51" xfId="758"/>
    <cellStyle name="20% - Accent3 52" xfId="501"/>
    <cellStyle name="20% - Accent3 53" xfId="571"/>
    <cellStyle name="20% - Accent3 54" xfId="1418"/>
    <cellStyle name="20% - Accent3 55" xfId="1557"/>
    <cellStyle name="20% - Accent3 56" xfId="886"/>
    <cellStyle name="20% - Accent3 57" xfId="1548"/>
    <cellStyle name="20% - Accent3 58" xfId="1561"/>
    <cellStyle name="20% - Accent3 59" xfId="1298"/>
    <cellStyle name="20% - Accent3 6" xfId="588"/>
    <cellStyle name="20% - Accent3 60" xfId="1117"/>
    <cellStyle name="20% - Accent3 61" xfId="732"/>
    <cellStyle name="20% - Accent3 62" xfId="1199"/>
    <cellStyle name="20% - Accent3 63" xfId="787"/>
    <cellStyle name="20% - Accent3 64" xfId="797"/>
    <cellStyle name="20% - Accent3 65" xfId="1203"/>
    <cellStyle name="20% - Accent3 66" xfId="845"/>
    <cellStyle name="20% - Accent3 67" xfId="744"/>
    <cellStyle name="20% - Accent3 68" xfId="544"/>
    <cellStyle name="20% - Accent3 69" xfId="1412"/>
    <cellStyle name="20% - Accent3 7" xfId="627"/>
    <cellStyle name="20% - Accent3 70" xfId="803"/>
    <cellStyle name="20% - Accent3 71" xfId="892"/>
    <cellStyle name="20% - Accent3 72" xfId="956"/>
    <cellStyle name="20% - Accent3 73" xfId="1503"/>
    <cellStyle name="20% - Accent3 74" xfId="566"/>
    <cellStyle name="20% - Accent3 75" xfId="1027"/>
    <cellStyle name="20% - Accent3 76" xfId="1030"/>
    <cellStyle name="20% - Accent3 77" xfId="1080"/>
    <cellStyle name="20% - Accent3 78" xfId="1546"/>
    <cellStyle name="20% - Accent3 79" xfId="1331"/>
    <cellStyle name="20% - Accent3 8" xfId="580"/>
    <cellStyle name="20% - Accent3 80" xfId="1233"/>
    <cellStyle name="20% - Accent3 81" xfId="1510"/>
    <cellStyle name="20% - Accent3 82" xfId="1189"/>
    <cellStyle name="20% - Accent3 83" xfId="1565"/>
    <cellStyle name="20% - Accent3 84" xfId="1605"/>
    <cellStyle name="20% - Accent3 85" xfId="1621"/>
    <cellStyle name="20% - Accent3 86" xfId="1637"/>
    <cellStyle name="20% - Accent3 87" xfId="1653"/>
    <cellStyle name="20% - Accent3 88" xfId="1669"/>
    <cellStyle name="20% - Accent3 89" xfId="1685"/>
    <cellStyle name="20% - Accent3 9" xfId="727"/>
    <cellStyle name="20% - Accent3 90" xfId="1701"/>
    <cellStyle name="20% - Accent4" xfId="31" builtinId="42" customBuiltin="1"/>
    <cellStyle name="20% - Accent4 10" xfId="716"/>
    <cellStyle name="20% - Accent4 11" xfId="795"/>
    <cellStyle name="20% - Accent4 12" xfId="654"/>
    <cellStyle name="20% - Accent4 13" xfId="840"/>
    <cellStyle name="20% - Accent4 14" xfId="609"/>
    <cellStyle name="20% - Accent4 15" xfId="599"/>
    <cellStyle name="20% - Accent4 16" xfId="574"/>
    <cellStyle name="20% - Accent4 17" xfId="782"/>
    <cellStyle name="20% - Accent4 18" xfId="757"/>
    <cellStyle name="20% - Accent4 19" xfId="721"/>
    <cellStyle name="20% - Accent4 2" xfId="519"/>
    <cellStyle name="20% - Accent4 20" xfId="1153"/>
    <cellStyle name="20% - Accent4 21" xfId="715"/>
    <cellStyle name="20% - Accent4 22" xfId="1063"/>
    <cellStyle name="20% - Accent4 23" xfId="948"/>
    <cellStyle name="20% - Accent4 24" xfId="1122"/>
    <cellStyle name="20% - Accent4 25" xfId="980"/>
    <cellStyle name="20% - Accent4 26" xfId="540"/>
    <cellStyle name="20% - Accent4 27" xfId="850"/>
    <cellStyle name="20% - Accent4 28" xfId="1069"/>
    <cellStyle name="20% - Accent4 29" xfId="725"/>
    <cellStyle name="20% - Accent4 3" xfId="591"/>
    <cellStyle name="20% - Accent4 30" xfId="830"/>
    <cellStyle name="20% - Accent4 31" xfId="1201"/>
    <cellStyle name="20% - Accent4 32" xfId="614"/>
    <cellStyle name="20% - Accent4 33" xfId="592"/>
    <cellStyle name="20% - Accent4 34" xfId="784"/>
    <cellStyle name="20% - Accent4 35" xfId="904"/>
    <cellStyle name="20% - Accent4 36" xfId="909"/>
    <cellStyle name="20% - Accent4 37" xfId="703"/>
    <cellStyle name="20% - Accent4 38" xfId="561"/>
    <cellStyle name="20% - Accent4 39" xfId="919"/>
    <cellStyle name="20% - Accent4 4" xfId="677"/>
    <cellStyle name="20% - Accent4 40" xfId="1222"/>
    <cellStyle name="20% - Accent4 41" xfId="564"/>
    <cellStyle name="20% - Accent4 42" xfId="1034"/>
    <cellStyle name="20% - Accent4 43" xfId="1395"/>
    <cellStyle name="20% - Accent4 44" xfId="1564"/>
    <cellStyle name="20% - Accent4 45" xfId="996"/>
    <cellStyle name="20% - Accent4 46" xfId="1349"/>
    <cellStyle name="20% - Accent4 47" xfId="1358"/>
    <cellStyle name="20% - Accent4 48" xfId="761"/>
    <cellStyle name="20% - Accent4 49" xfId="1487"/>
    <cellStyle name="20% - Accent4 5" xfId="569"/>
    <cellStyle name="20% - Accent4 50" xfId="1309"/>
    <cellStyle name="20% - Accent4 51" xfId="1323"/>
    <cellStyle name="20% - Accent4 52" xfId="1175"/>
    <cellStyle name="20% - Accent4 53" xfId="1539"/>
    <cellStyle name="20% - Accent4 54" xfId="1496"/>
    <cellStyle name="20% - Accent4 55" xfId="1243"/>
    <cellStyle name="20% - Accent4 56" xfId="1485"/>
    <cellStyle name="20% - Accent4 57" xfId="552"/>
    <cellStyle name="20% - Accent4 58" xfId="1185"/>
    <cellStyle name="20% - Accent4 59" xfId="497"/>
    <cellStyle name="20% - Accent4 6" xfId="847"/>
    <cellStyle name="20% - Accent4 60" xfId="1571"/>
    <cellStyle name="20% - Accent4 61" xfId="671"/>
    <cellStyle name="20% - Accent4 62" xfId="1597"/>
    <cellStyle name="20% - Accent4 63" xfId="1035"/>
    <cellStyle name="20% - Accent4 64" xfId="1529"/>
    <cellStyle name="20% - Accent4 65" xfId="636"/>
    <cellStyle name="20% - Accent4 66" xfId="1152"/>
    <cellStyle name="20% - Accent4 67" xfId="1215"/>
    <cellStyle name="20% - Accent4 68" xfId="1186"/>
    <cellStyle name="20% - Accent4 69" xfId="1447"/>
    <cellStyle name="20% - Accent4 7" xfId="820"/>
    <cellStyle name="20% - Accent4 70" xfId="972"/>
    <cellStyle name="20% - Accent4 71" xfId="1603"/>
    <cellStyle name="20% - Accent4 72" xfId="1601"/>
    <cellStyle name="20% - Accent4 73" xfId="1615"/>
    <cellStyle name="20% - Accent4 74" xfId="1631"/>
    <cellStyle name="20% - Accent4 75" xfId="1647"/>
    <cellStyle name="20% - Accent4 76" xfId="1663"/>
    <cellStyle name="20% - Accent4 77" xfId="1679"/>
    <cellStyle name="20% - Accent4 78" xfId="1695"/>
    <cellStyle name="20% - Accent4 79" xfId="1711"/>
    <cellStyle name="20% - Accent4 8" xfId="768"/>
    <cellStyle name="20% - Accent4 80" xfId="1726"/>
    <cellStyle name="20% - Accent4 81" xfId="1741"/>
    <cellStyle name="20% - Accent4 82" xfId="1756"/>
    <cellStyle name="20% - Accent4 83" xfId="1771"/>
    <cellStyle name="20% - Accent4 84" xfId="1786"/>
    <cellStyle name="20% - Accent4 85" xfId="1801"/>
    <cellStyle name="20% - Accent4 86" xfId="1816"/>
    <cellStyle name="20% - Accent4 87" xfId="1831"/>
    <cellStyle name="20% - Accent4 88" xfId="1846"/>
    <cellStyle name="20% - Accent4 89" xfId="1861"/>
    <cellStyle name="20% - Accent4 9" xfId="875"/>
    <cellStyle name="20% - Accent4 90" xfId="1876"/>
    <cellStyle name="20% - Accent5" xfId="35" builtinId="46" customBuiltin="1"/>
    <cellStyle name="20% - Accent5 10" xfId="598"/>
    <cellStyle name="20% - Accent5 11" xfId="542"/>
    <cellStyle name="20% - Accent5 12" xfId="780"/>
    <cellStyle name="20% - Accent5 13" xfId="821"/>
    <cellStyle name="20% - Accent5 14" xfId="844"/>
    <cellStyle name="20% - Accent5 15" xfId="889"/>
    <cellStyle name="20% - Accent5 16" xfId="917"/>
    <cellStyle name="20% - Accent5 17" xfId="936"/>
    <cellStyle name="20% - Accent5 18" xfId="954"/>
    <cellStyle name="20% - Accent5 19" xfId="973"/>
    <cellStyle name="20% - Accent5 2" xfId="523"/>
    <cellStyle name="20% - Accent5 20" xfId="1053"/>
    <cellStyle name="20% - Accent5 21" xfId="801"/>
    <cellStyle name="20% - Accent5 22" xfId="596"/>
    <cellStyle name="20% - Accent5 23" xfId="620"/>
    <cellStyle name="20% - Accent5 24" xfId="790"/>
    <cellStyle name="20% - Accent5 25" xfId="1043"/>
    <cellStyle name="20% - Accent5 26" xfId="866"/>
    <cellStyle name="20% - Accent5 27" xfId="641"/>
    <cellStyle name="20% - Accent5 28" xfId="1158"/>
    <cellStyle name="20% - Accent5 29" xfId="622"/>
    <cellStyle name="20% - Accent5 3" xfId="568"/>
    <cellStyle name="20% - Accent5 30" xfId="676"/>
    <cellStyle name="20% - Accent5 31" xfId="712"/>
    <cellStyle name="20% - Accent5 32" xfId="963"/>
    <cellStyle name="20% - Accent5 33" xfId="772"/>
    <cellStyle name="20% - Accent5 34" xfId="1236"/>
    <cellStyle name="20% - Accent5 35" xfId="1251"/>
    <cellStyle name="20% - Accent5 36" xfId="1268"/>
    <cellStyle name="20% - Accent5 37" xfId="1287"/>
    <cellStyle name="20% - Accent5 38" xfId="1305"/>
    <cellStyle name="20% - Accent5 39" xfId="1324"/>
    <cellStyle name="20% - Accent5 4" xfId="570"/>
    <cellStyle name="20% - Accent5 40" xfId="1341"/>
    <cellStyle name="20% - Accent5 41" xfId="1359"/>
    <cellStyle name="20% - Accent5 42" xfId="1562"/>
    <cellStyle name="20% - Accent5 43" xfId="1410"/>
    <cellStyle name="20% - Accent5 44" xfId="1194"/>
    <cellStyle name="20% - Accent5 45" xfId="763"/>
    <cellStyle name="20% - Accent5 46" xfId="535"/>
    <cellStyle name="20% - Accent5 47" xfId="1472"/>
    <cellStyle name="20% - Accent5 48" xfId="1563"/>
    <cellStyle name="20% - Accent5 49" xfId="1528"/>
    <cellStyle name="20% - Accent5 5" xfId="767"/>
    <cellStyle name="20% - Accent5 50" xfId="1379"/>
    <cellStyle name="20% - Accent5 51" xfId="1417"/>
    <cellStyle name="20% - Accent5 52" xfId="1352"/>
    <cellStyle name="20% - Accent5 53" xfId="811"/>
    <cellStyle name="20% - Accent5 54" xfId="829"/>
    <cellStyle name="20% - Accent5 55" xfId="1586"/>
    <cellStyle name="20% - Accent5 56" xfId="1606"/>
    <cellStyle name="20% - Accent5 57" xfId="1622"/>
    <cellStyle name="20% - Accent5 58" xfId="1638"/>
    <cellStyle name="20% - Accent5 59" xfId="1654"/>
    <cellStyle name="20% - Accent5 6" xfId="879"/>
    <cellStyle name="20% - Accent5 60" xfId="1670"/>
    <cellStyle name="20% - Accent5 61" xfId="1686"/>
    <cellStyle name="20% - Accent5 62" xfId="1702"/>
    <cellStyle name="20% - Accent5 63" xfId="1717"/>
    <cellStyle name="20% - Accent5 64" xfId="1732"/>
    <cellStyle name="20% - Accent5 65" xfId="1747"/>
    <cellStyle name="20% - Accent5 66" xfId="1762"/>
    <cellStyle name="20% - Accent5 67" xfId="1777"/>
    <cellStyle name="20% - Accent5 68" xfId="1792"/>
    <cellStyle name="20% - Accent5 69" xfId="1807"/>
    <cellStyle name="20% - Accent5 7" xfId="667"/>
    <cellStyle name="20% - Accent5 70" xfId="1822"/>
    <cellStyle name="20% - Accent5 71" xfId="1837"/>
    <cellStyle name="20% - Accent5 72" xfId="1852"/>
    <cellStyle name="20% - Accent5 73" xfId="1867"/>
    <cellStyle name="20% - Accent5 74" xfId="1882"/>
    <cellStyle name="20% - Accent5 75" xfId="1895"/>
    <cellStyle name="20% - Accent5 76" xfId="1908"/>
    <cellStyle name="20% - Accent5 77" xfId="1921"/>
    <cellStyle name="20% - Accent5 78" xfId="1934"/>
    <cellStyle name="20% - Accent5 79" xfId="1946"/>
    <cellStyle name="20% - Accent5 8" xfId="610"/>
    <cellStyle name="20% - Accent5 80" xfId="1958"/>
    <cellStyle name="20% - Accent5 81" xfId="1970"/>
    <cellStyle name="20% - Accent5 82" xfId="1982"/>
    <cellStyle name="20% - Accent5 83" xfId="1994"/>
    <cellStyle name="20% - Accent5 84" xfId="2006"/>
    <cellStyle name="20% - Accent5 85" xfId="2018"/>
    <cellStyle name="20% - Accent5 86" xfId="2030"/>
    <cellStyle name="20% - Accent5 87" xfId="2042"/>
    <cellStyle name="20% - Accent5 88" xfId="2054"/>
    <cellStyle name="20% - Accent5 89" xfId="2066"/>
    <cellStyle name="20% - Accent5 9" xfId="611"/>
    <cellStyle name="20% - Accent5 90" xfId="2078"/>
    <cellStyle name="20% - Accent6" xfId="39" builtinId="50" customBuiltin="1"/>
    <cellStyle name="20% - Accent6 10" xfId="786"/>
    <cellStyle name="20% - Accent6 11" xfId="550"/>
    <cellStyle name="20% - Accent6 12" xfId="647"/>
    <cellStyle name="20% - Accent6 13" xfId="651"/>
    <cellStyle name="20% - Accent6 14" xfId="888"/>
    <cellStyle name="20% - Accent6 15" xfId="918"/>
    <cellStyle name="20% - Accent6 16" xfId="937"/>
    <cellStyle name="20% - Accent6 17" xfId="955"/>
    <cellStyle name="20% - Accent6 18" xfId="974"/>
    <cellStyle name="20% - Accent6 19" xfId="993"/>
    <cellStyle name="20% - Accent6 2" xfId="526"/>
    <cellStyle name="20% - Accent6 20" xfId="714"/>
    <cellStyle name="20% - Accent6 21" xfId="743"/>
    <cellStyle name="20% - Accent6 22" xfId="1115"/>
    <cellStyle name="20% - Accent6 23" xfId="653"/>
    <cellStyle name="20% - Accent6 24" xfId="541"/>
    <cellStyle name="20% - Accent6 25" xfId="639"/>
    <cellStyle name="20% - Accent6 26" xfId="1217"/>
    <cellStyle name="20% - Accent6 27" xfId="518"/>
    <cellStyle name="20% - Accent6 28" xfId="832"/>
    <cellStyle name="20% - Accent6 29" xfId="724"/>
    <cellStyle name="20% - Accent6 3" xfId="878"/>
    <cellStyle name="20% - Accent6 30" xfId="1139"/>
    <cellStyle name="20% - Accent6 31" xfId="499"/>
    <cellStyle name="20% - Accent6 32" xfId="1100"/>
    <cellStyle name="20% - Accent6 33" xfId="1237"/>
    <cellStyle name="20% - Accent6 34" xfId="1252"/>
    <cellStyle name="20% - Accent6 35" xfId="1269"/>
    <cellStyle name="20% - Accent6 36" xfId="1288"/>
    <cellStyle name="20% - Accent6 37" xfId="1306"/>
    <cellStyle name="20% - Accent6 38" xfId="1325"/>
    <cellStyle name="20% - Accent6 39" xfId="1342"/>
    <cellStyle name="20% - Accent6 4" xfId="687"/>
    <cellStyle name="20% - Accent6 40" xfId="1360"/>
    <cellStyle name="20% - Accent6 41" xfId="1376"/>
    <cellStyle name="20% - Accent6 42" xfId="1146"/>
    <cellStyle name="20% - Accent6 43" xfId="565"/>
    <cellStyle name="20% - Accent6 44" xfId="1113"/>
    <cellStyle name="20% - Accent6 45" xfId="1272"/>
    <cellStyle name="20% - Accent6 46" xfId="557"/>
    <cellStyle name="20% - Accent6 47" xfId="798"/>
    <cellStyle name="20% - Accent6 48" xfId="813"/>
    <cellStyle name="20% - Accent6 49" xfId="977"/>
    <cellStyle name="20% - Accent6 5" xfId="848"/>
    <cellStyle name="20% - Accent6 50" xfId="1517"/>
    <cellStyle name="20% - Accent6 51" xfId="981"/>
    <cellStyle name="20% - Accent6 52" xfId="733"/>
    <cellStyle name="20% - Accent6 53" xfId="1481"/>
    <cellStyle name="20% - Accent6 54" xfId="1587"/>
    <cellStyle name="20% - Accent6 55" xfId="1607"/>
    <cellStyle name="20% - Accent6 56" xfId="1623"/>
    <cellStyle name="20% - Accent6 57" xfId="1639"/>
    <cellStyle name="20% - Accent6 58" xfId="1655"/>
    <cellStyle name="20% - Accent6 59" xfId="1671"/>
    <cellStyle name="20% - Accent6 6" xfId="788"/>
    <cellStyle name="20% - Accent6 60" xfId="1687"/>
    <cellStyle name="20% - Accent6 61" xfId="1703"/>
    <cellStyle name="20% - Accent6 62" xfId="1718"/>
    <cellStyle name="20% - Accent6 63" xfId="1733"/>
    <cellStyle name="20% - Accent6 64" xfId="1748"/>
    <cellStyle name="20% - Accent6 65" xfId="1763"/>
    <cellStyle name="20% - Accent6 66" xfId="1778"/>
    <cellStyle name="20% - Accent6 67" xfId="1793"/>
    <cellStyle name="20% - Accent6 68" xfId="1808"/>
    <cellStyle name="20% - Accent6 69" xfId="1823"/>
    <cellStyle name="20% - Accent6 7" xfId="711"/>
    <cellStyle name="20% - Accent6 70" xfId="1838"/>
    <cellStyle name="20% - Accent6 71" xfId="1853"/>
    <cellStyle name="20% - Accent6 72" xfId="1868"/>
    <cellStyle name="20% - Accent6 73" xfId="1883"/>
    <cellStyle name="20% - Accent6 74" xfId="1896"/>
    <cellStyle name="20% - Accent6 75" xfId="1909"/>
    <cellStyle name="20% - Accent6 76" xfId="1922"/>
    <cellStyle name="20% - Accent6 77" xfId="1935"/>
    <cellStyle name="20% - Accent6 78" xfId="1947"/>
    <cellStyle name="20% - Accent6 79" xfId="1959"/>
    <cellStyle name="20% - Accent6 8" xfId="882"/>
    <cellStyle name="20% - Accent6 80" xfId="1971"/>
    <cellStyle name="20% - Accent6 81" xfId="1983"/>
    <cellStyle name="20% - Accent6 82" xfId="1995"/>
    <cellStyle name="20% - Accent6 83" xfId="2007"/>
    <cellStyle name="20% - Accent6 84" xfId="2019"/>
    <cellStyle name="20% - Accent6 85" xfId="2031"/>
    <cellStyle name="20% - Accent6 86" xfId="2043"/>
    <cellStyle name="20% - Accent6 87" xfId="2055"/>
    <cellStyle name="20% - Accent6 88" xfId="2067"/>
    <cellStyle name="20% - Accent6 89" xfId="2079"/>
    <cellStyle name="20% - Accent6 9" xfId="633"/>
    <cellStyle name="20% - Accent6 90" xfId="2090"/>
    <cellStyle name="40% - Accent1" xfId="20" builtinId="31" customBuiltin="1"/>
    <cellStyle name="40% - Accent1 10" xfId="1058"/>
    <cellStyle name="40% - Accent1 11" xfId="1076"/>
    <cellStyle name="40% - Accent1 12" xfId="1094"/>
    <cellStyle name="40% - Accent1 13" xfId="1110"/>
    <cellStyle name="40% - Accent1 14" xfId="1127"/>
    <cellStyle name="40% - Accent1 15" xfId="1144"/>
    <cellStyle name="40% - Accent1 16" xfId="1163"/>
    <cellStyle name="40% - Accent1 17" xfId="1180"/>
    <cellStyle name="40% - Accent1 18" xfId="1197"/>
    <cellStyle name="40% - Accent1 19" xfId="1211"/>
    <cellStyle name="40% - Accent1 2" xfId="510"/>
    <cellStyle name="40% - Accent1 20" xfId="1135"/>
    <cellStyle name="40% - Accent1 21" xfId="1248"/>
    <cellStyle name="40% - Accent1 22" xfId="1264"/>
    <cellStyle name="40% - Accent1 23" xfId="1283"/>
    <cellStyle name="40% - Accent1 24" xfId="1301"/>
    <cellStyle name="40% - Accent1 25" xfId="1320"/>
    <cellStyle name="40% - Accent1 26" xfId="1338"/>
    <cellStyle name="40% - Accent1 27" xfId="1355"/>
    <cellStyle name="40% - Accent1 28" xfId="1373"/>
    <cellStyle name="40% - Accent1 29" xfId="1389"/>
    <cellStyle name="40% - Accent1 3" xfId="932"/>
    <cellStyle name="40% - Accent1 30" xfId="1406"/>
    <cellStyle name="40% - Accent1 31" xfId="1424"/>
    <cellStyle name="40% - Accent1 32" xfId="1442"/>
    <cellStyle name="40% - Accent1 33" xfId="1459"/>
    <cellStyle name="40% - Accent1 34" xfId="1477"/>
    <cellStyle name="40% - Accent1 35" xfId="1493"/>
    <cellStyle name="40% - Accent1 36" xfId="1507"/>
    <cellStyle name="40% - Accent1 37" xfId="1522"/>
    <cellStyle name="40% - Accent1 38" xfId="1537"/>
    <cellStyle name="40% - Accent1 39" xfId="1553"/>
    <cellStyle name="40% - Accent1 4" xfId="951"/>
    <cellStyle name="40% - Accent1 40" xfId="1568"/>
    <cellStyle name="40% - Accent1 41" xfId="1584"/>
    <cellStyle name="40% - Accent1 42" xfId="1361"/>
    <cellStyle name="40% - Accent1 43" xfId="1618"/>
    <cellStyle name="40% - Accent1 44" xfId="1634"/>
    <cellStyle name="40% - Accent1 45" xfId="1650"/>
    <cellStyle name="40% - Accent1 46" xfId="1666"/>
    <cellStyle name="40% - Accent1 47" xfId="1682"/>
    <cellStyle name="40% - Accent1 48" xfId="1698"/>
    <cellStyle name="40% - Accent1 49" xfId="1714"/>
    <cellStyle name="40% - Accent1 5" xfId="969"/>
    <cellStyle name="40% - Accent1 50" xfId="1729"/>
    <cellStyle name="40% - Accent1 51" xfId="1744"/>
    <cellStyle name="40% - Accent1 52" xfId="1759"/>
    <cellStyle name="40% - Accent1 53" xfId="1774"/>
    <cellStyle name="40% - Accent1 54" xfId="1789"/>
    <cellStyle name="40% - Accent1 55" xfId="1804"/>
    <cellStyle name="40% - Accent1 56" xfId="1819"/>
    <cellStyle name="40% - Accent1 57" xfId="1834"/>
    <cellStyle name="40% - Accent1 58" xfId="1849"/>
    <cellStyle name="40% - Accent1 59" xfId="1864"/>
    <cellStyle name="40% - Accent1 6" xfId="988"/>
    <cellStyle name="40% - Accent1 60" xfId="1879"/>
    <cellStyle name="40% - Accent1 61" xfId="1892"/>
    <cellStyle name="40% - Accent1 62" xfId="1905"/>
    <cellStyle name="40% - Accent1 63" xfId="1918"/>
    <cellStyle name="40% - Accent1 64" xfId="1931"/>
    <cellStyle name="40% - Accent1 65" xfId="1943"/>
    <cellStyle name="40% - Accent1 66" xfId="1955"/>
    <cellStyle name="40% - Accent1 67" xfId="1967"/>
    <cellStyle name="40% - Accent1 68" xfId="1979"/>
    <cellStyle name="40% - Accent1 69" xfId="1991"/>
    <cellStyle name="40% - Accent1 7" xfId="1005"/>
    <cellStyle name="40% - Accent1 70" xfId="2003"/>
    <cellStyle name="40% - Accent1 71" xfId="2015"/>
    <cellStyle name="40% - Accent1 72" xfId="2027"/>
    <cellStyle name="40% - Accent1 73" xfId="2039"/>
    <cellStyle name="40% - Accent1 74" xfId="2051"/>
    <cellStyle name="40% - Accent1 75" xfId="2063"/>
    <cellStyle name="40% - Accent1 76" xfId="2075"/>
    <cellStyle name="40% - Accent1 77" xfId="2087"/>
    <cellStyle name="40% - Accent1 78" xfId="2098"/>
    <cellStyle name="40% - Accent1 79" xfId="2108"/>
    <cellStyle name="40% - Accent1 8" xfId="1023"/>
    <cellStyle name="40% - Accent1 80" xfId="2118"/>
    <cellStyle name="40% - Accent1 81" xfId="2126"/>
    <cellStyle name="40% - Accent1 82" xfId="2133"/>
    <cellStyle name="40% - Accent1 83" xfId="2140"/>
    <cellStyle name="40% - Accent1 84" xfId="2147"/>
    <cellStyle name="40% - Accent1 85" xfId="2154"/>
    <cellStyle name="40% - Accent1 86" xfId="2161"/>
    <cellStyle name="40% - Accent1 87" xfId="2166"/>
    <cellStyle name="40% - Accent1 88" xfId="2171"/>
    <cellStyle name="40% - Accent1 89" xfId="2176"/>
    <cellStyle name="40% - Accent1 9" xfId="1040"/>
    <cellStyle name="40% - Accent1 90" xfId="2181"/>
    <cellStyle name="40% - Accent2" xfId="24" builtinId="35" customBuiltin="1"/>
    <cellStyle name="40% - Accent2 10" xfId="1056"/>
    <cellStyle name="40% - Accent2 11" xfId="1074"/>
    <cellStyle name="40% - Accent2 12" xfId="1092"/>
    <cellStyle name="40% - Accent2 13" xfId="1108"/>
    <cellStyle name="40% - Accent2 14" xfId="1125"/>
    <cellStyle name="40% - Accent2 15" xfId="1142"/>
    <cellStyle name="40% - Accent2 16" xfId="1161"/>
    <cellStyle name="40% - Accent2 17" xfId="1178"/>
    <cellStyle name="40% - Accent2 18" xfId="1195"/>
    <cellStyle name="40% - Accent2 19" xfId="1209"/>
    <cellStyle name="40% - Accent2 2" xfId="513"/>
    <cellStyle name="40% - Accent2 20" xfId="871"/>
    <cellStyle name="40% - Accent2 21" xfId="1246"/>
    <cellStyle name="40% - Accent2 22" xfId="1262"/>
    <cellStyle name="40% - Accent2 23" xfId="1281"/>
    <cellStyle name="40% - Accent2 24" xfId="1299"/>
    <cellStyle name="40% - Accent2 25" xfId="1318"/>
    <cellStyle name="40% - Accent2 26" xfId="1336"/>
    <cellStyle name="40% - Accent2 27" xfId="1353"/>
    <cellStyle name="40% - Accent2 28" xfId="1371"/>
    <cellStyle name="40% - Accent2 29" xfId="1387"/>
    <cellStyle name="40% - Accent2 3" xfId="930"/>
    <cellStyle name="40% - Accent2 30" xfId="1404"/>
    <cellStyle name="40% - Accent2 31" xfId="1422"/>
    <cellStyle name="40% - Accent2 32" xfId="1440"/>
    <cellStyle name="40% - Accent2 33" xfId="1457"/>
    <cellStyle name="40% - Accent2 34" xfId="1475"/>
    <cellStyle name="40% - Accent2 35" xfId="1491"/>
    <cellStyle name="40% - Accent2 36" xfId="1505"/>
    <cellStyle name="40% - Accent2 37" xfId="1520"/>
    <cellStyle name="40% - Accent2 38" xfId="1535"/>
    <cellStyle name="40% - Accent2 39" xfId="1551"/>
    <cellStyle name="40% - Accent2 4" xfId="949"/>
    <cellStyle name="40% - Accent2 40" xfId="1566"/>
    <cellStyle name="40% - Accent2 41" xfId="1582"/>
    <cellStyle name="40% - Accent2 42" xfId="652"/>
    <cellStyle name="40% - Accent2 43" xfId="1616"/>
    <cellStyle name="40% - Accent2 44" xfId="1632"/>
    <cellStyle name="40% - Accent2 45" xfId="1648"/>
    <cellStyle name="40% - Accent2 46" xfId="1664"/>
    <cellStyle name="40% - Accent2 47" xfId="1680"/>
    <cellStyle name="40% - Accent2 48" xfId="1696"/>
    <cellStyle name="40% - Accent2 49" xfId="1712"/>
    <cellStyle name="40% - Accent2 5" xfId="967"/>
    <cellStyle name="40% - Accent2 50" xfId="1727"/>
    <cellStyle name="40% - Accent2 51" xfId="1742"/>
    <cellStyle name="40% - Accent2 52" xfId="1757"/>
    <cellStyle name="40% - Accent2 53" xfId="1772"/>
    <cellStyle name="40% - Accent2 54" xfId="1787"/>
    <cellStyle name="40% - Accent2 55" xfId="1802"/>
    <cellStyle name="40% - Accent2 56" xfId="1817"/>
    <cellStyle name="40% - Accent2 57" xfId="1832"/>
    <cellStyle name="40% - Accent2 58" xfId="1847"/>
    <cellStyle name="40% - Accent2 59" xfId="1862"/>
    <cellStyle name="40% - Accent2 6" xfId="986"/>
    <cellStyle name="40% - Accent2 60" xfId="1877"/>
    <cellStyle name="40% - Accent2 61" xfId="1890"/>
    <cellStyle name="40% - Accent2 62" xfId="1903"/>
    <cellStyle name="40% - Accent2 63" xfId="1916"/>
    <cellStyle name="40% - Accent2 64" xfId="1929"/>
    <cellStyle name="40% - Accent2 65" xfId="1941"/>
    <cellStyle name="40% - Accent2 66" xfId="1953"/>
    <cellStyle name="40% - Accent2 67" xfId="1965"/>
    <cellStyle name="40% - Accent2 68" xfId="1977"/>
    <cellStyle name="40% - Accent2 69" xfId="1989"/>
    <cellStyle name="40% - Accent2 7" xfId="1003"/>
    <cellStyle name="40% - Accent2 70" xfId="2001"/>
    <cellStyle name="40% - Accent2 71" xfId="2013"/>
    <cellStyle name="40% - Accent2 72" xfId="2025"/>
    <cellStyle name="40% - Accent2 73" xfId="2037"/>
    <cellStyle name="40% - Accent2 74" xfId="2049"/>
    <cellStyle name="40% - Accent2 75" xfId="2061"/>
    <cellStyle name="40% - Accent2 76" xfId="2073"/>
    <cellStyle name="40% - Accent2 77" xfId="2085"/>
    <cellStyle name="40% - Accent2 78" xfId="2096"/>
    <cellStyle name="40% - Accent2 79" xfId="2106"/>
    <cellStyle name="40% - Accent2 8" xfId="1021"/>
    <cellStyle name="40% - Accent2 80" xfId="2116"/>
    <cellStyle name="40% - Accent2 81" xfId="2124"/>
    <cellStyle name="40% - Accent2 82" xfId="2131"/>
    <cellStyle name="40% - Accent2 83" xfId="2138"/>
    <cellStyle name="40% - Accent2 84" xfId="2145"/>
    <cellStyle name="40% - Accent2 85" xfId="2152"/>
    <cellStyle name="40% - Accent2 86" xfId="2159"/>
    <cellStyle name="40% - Accent2 87" xfId="2164"/>
    <cellStyle name="40% - Accent2 88" xfId="2169"/>
    <cellStyle name="40% - Accent2 89" xfId="2174"/>
    <cellStyle name="40% - Accent2 9" xfId="1038"/>
    <cellStyle name="40% - Accent2 90" xfId="2179"/>
    <cellStyle name="40% - Accent3" xfId="28" builtinId="39" customBuiltin="1"/>
    <cellStyle name="40% - Accent3 10" xfId="806"/>
    <cellStyle name="40% - Accent3 11" xfId="601"/>
    <cellStyle name="40% - Accent3 12" xfId="583"/>
    <cellStyle name="40% - Accent3 13" xfId="688"/>
    <cellStyle name="40% - Accent3 14" xfId="804"/>
    <cellStyle name="40% - Accent3 15" xfId="618"/>
    <cellStyle name="40% - Accent3 16" xfId="690"/>
    <cellStyle name="40% - Accent3 17" xfId="849"/>
    <cellStyle name="40% - Accent3 18" xfId="864"/>
    <cellStyle name="40% - Accent3 19" xfId="735"/>
    <cellStyle name="40% - Accent3 2" xfId="516"/>
    <cellStyle name="40% - Accent3 20" xfId="521"/>
    <cellStyle name="40% - Accent3 21" xfId="912"/>
    <cellStyle name="40% - Accent3 22" xfId="632"/>
    <cellStyle name="40% - Accent3 23" xfId="658"/>
    <cellStyle name="40% - Accent3 24" xfId="608"/>
    <cellStyle name="40% - Accent3 25" xfId="567"/>
    <cellStyle name="40% - Accent3 26" xfId="1072"/>
    <cellStyle name="40% - Accent3 27" xfId="793"/>
    <cellStyle name="40% - Accent3 28" xfId="822"/>
    <cellStyle name="40% - Accent3 29" xfId="1150"/>
    <cellStyle name="40% - Accent3 3" xfId="594"/>
    <cellStyle name="40% - Accent3 30" xfId="746"/>
    <cellStyle name="40% - Accent3 31" xfId="576"/>
    <cellStyle name="40% - Accent3 32" xfId="655"/>
    <cellStyle name="40% - Accent3 33" xfId="894"/>
    <cellStyle name="40% - Accent3 34" xfId="635"/>
    <cellStyle name="40% - Accent3 35" xfId="650"/>
    <cellStyle name="40% - Accent3 36" xfId="826"/>
    <cellStyle name="40% - Accent3 37" xfId="718"/>
    <cellStyle name="40% - Accent3 38" xfId="559"/>
    <cellStyle name="40% - Accent3 39" xfId="1214"/>
    <cellStyle name="40% - Accent3 4" xfId="625"/>
    <cellStyle name="40% - Accent3 40" xfId="1148"/>
    <cellStyle name="40% - Accent3 41" xfId="691"/>
    <cellStyle name="40% - Accent3 42" xfId="1382"/>
    <cellStyle name="40% - Accent3 43" xfId="753"/>
    <cellStyle name="40% - Accent3 44" xfId="749"/>
    <cellStyle name="40% - Accent3 45" xfId="1280"/>
    <cellStyle name="40% - Accent3 46" xfId="1449"/>
    <cellStyle name="40% - Accent3 47" xfId="1386"/>
    <cellStyle name="40% - Accent3 48" xfId="929"/>
    <cellStyle name="40% - Accent3 49" xfId="1540"/>
    <cellStyle name="40% - Accent3 5" xfId="838"/>
    <cellStyle name="40% - Accent3 50" xfId="1500"/>
    <cellStyle name="40% - Accent3 51" xfId="1533"/>
    <cellStyle name="40% - Accent3 52" xfId="579"/>
    <cellStyle name="40% - Accent3 53" xfId="818"/>
    <cellStyle name="40% - Accent3 54" xfId="1219"/>
    <cellStyle name="40% - Accent3 55" xfId="1398"/>
    <cellStyle name="40% - Accent3 56" xfId="756"/>
    <cellStyle name="40% - Accent3 57" xfId="1347"/>
    <cellStyle name="40% - Accent3 58" xfId="1232"/>
    <cellStyle name="40% - Accent3 59" xfId="1050"/>
    <cellStyle name="40% - Accent3 6" xfId="637"/>
    <cellStyle name="40% - Accent3 60" xfId="1550"/>
    <cellStyle name="40% - Accent3 61" xfId="1590"/>
    <cellStyle name="40% - Accent3 62" xfId="1230"/>
    <cellStyle name="40% - Accent3 63" xfId="1328"/>
    <cellStyle name="40% - Accent3 64" xfId="1261"/>
    <cellStyle name="40% - Accent3 65" xfId="1446"/>
    <cellStyle name="40% - Accent3 66" xfId="1452"/>
    <cellStyle name="40% - Accent3 67" xfId="770"/>
    <cellStyle name="40% - Accent3 68" xfId="1534"/>
    <cellStyle name="40% - Accent3 69" xfId="1313"/>
    <cellStyle name="40% - Accent3 7" xfId="719"/>
    <cellStyle name="40% - Accent3 70" xfId="1086"/>
    <cellStyle name="40% - Accent3 71" xfId="1543"/>
    <cellStyle name="40% - Accent3 72" xfId="1594"/>
    <cellStyle name="40% - Accent3 73" xfId="1612"/>
    <cellStyle name="40% - Accent3 74" xfId="1628"/>
    <cellStyle name="40% - Accent3 75" xfId="1644"/>
    <cellStyle name="40% - Accent3 76" xfId="1660"/>
    <cellStyle name="40% - Accent3 77" xfId="1676"/>
    <cellStyle name="40% - Accent3 78" xfId="1692"/>
    <cellStyle name="40% - Accent3 79" xfId="1708"/>
    <cellStyle name="40% - Accent3 8" xfId="859"/>
    <cellStyle name="40% - Accent3 80" xfId="1723"/>
    <cellStyle name="40% - Accent3 81" xfId="1738"/>
    <cellStyle name="40% - Accent3 82" xfId="1753"/>
    <cellStyle name="40% - Accent3 83" xfId="1768"/>
    <cellStyle name="40% - Accent3 84" xfId="1783"/>
    <cellStyle name="40% - Accent3 85" xfId="1798"/>
    <cellStyle name="40% - Accent3 86" xfId="1813"/>
    <cellStyle name="40% - Accent3 87" xfId="1828"/>
    <cellStyle name="40% - Accent3 88" xfId="1843"/>
    <cellStyle name="40% - Accent3 89" xfId="1858"/>
    <cellStyle name="40% - Accent3 9" xfId="778"/>
    <cellStyle name="40% - Accent3 90" xfId="1873"/>
    <cellStyle name="40% - Accent4" xfId="32" builtinId="43" customBuiltin="1"/>
    <cellStyle name="40% - Accent4 10" xfId="903"/>
    <cellStyle name="40% - Accent4 11" xfId="506"/>
    <cellStyle name="40% - Accent4 12" xfId="923"/>
    <cellStyle name="40% - Accent4 13" xfId="942"/>
    <cellStyle name="40% - Accent4 14" xfId="960"/>
    <cellStyle name="40% - Accent4 15" xfId="979"/>
    <cellStyle name="40% - Accent4 16" xfId="998"/>
    <cellStyle name="40% - Accent4 17" xfId="1014"/>
    <cellStyle name="40% - Accent4 18" xfId="1032"/>
    <cellStyle name="40% - Accent4 19" xfId="1049"/>
    <cellStyle name="40% - Accent4 2" xfId="520"/>
    <cellStyle name="40% - Accent4 20" xfId="1190"/>
    <cellStyle name="40% - Accent4 21" xfId="898"/>
    <cellStyle name="40% - Accent4 22" xfId="1121"/>
    <cellStyle name="40% - Accent4 23" xfId="1176"/>
    <cellStyle name="40% - Accent4 24" xfId="860"/>
    <cellStyle name="40% - Accent4 25" xfId="913"/>
    <cellStyle name="40% - Accent4 26" xfId="1174"/>
    <cellStyle name="40% - Accent4 27" xfId="664"/>
    <cellStyle name="40% - Accent4 28" xfId="1073"/>
    <cellStyle name="40% - Accent4 29" xfId="1226"/>
    <cellStyle name="40% - Accent4 3" xfId="586"/>
    <cellStyle name="40% - Accent4 30" xfId="1241"/>
    <cellStyle name="40% - Accent4 31" xfId="1257"/>
    <cellStyle name="40% - Accent4 32" xfId="1274"/>
    <cellStyle name="40% - Accent4 33" xfId="1292"/>
    <cellStyle name="40% - Accent4 34" xfId="1311"/>
    <cellStyle name="40% - Accent4 35" xfId="1330"/>
    <cellStyle name="40% - Accent4 36" xfId="1346"/>
    <cellStyle name="40% - Accent4 37" xfId="1365"/>
    <cellStyle name="40% - Accent4 38" xfId="1381"/>
    <cellStyle name="40% - Accent4 39" xfId="1397"/>
    <cellStyle name="40% - Accent4 4" xfId="661"/>
    <cellStyle name="40% - Accent4 40" xfId="1416"/>
    <cellStyle name="40% - Accent4 41" xfId="1434"/>
    <cellStyle name="40% - Accent4 42" xfId="1474"/>
    <cellStyle name="40% - Accent4 43" xfId="747"/>
    <cellStyle name="40% - Accent4 44" xfId="1061"/>
    <cellStyle name="40% - Accent4 45" xfId="1363"/>
    <cellStyle name="40% - Accent4 46" xfId="1255"/>
    <cellStyle name="40% - Accent4 47" xfId="1411"/>
    <cellStyle name="40% - Accent4 48" xfId="1090"/>
    <cellStyle name="40% - Accent4 49" xfId="1068"/>
    <cellStyle name="40% - Accent4 5" xfId="808"/>
    <cellStyle name="40% - Accent4 50" xfId="1579"/>
    <cellStyle name="40% - Accent4 51" xfId="1592"/>
    <cellStyle name="40% - Accent4 52" xfId="1611"/>
    <cellStyle name="40% - Accent4 53" xfId="1627"/>
    <cellStyle name="40% - Accent4 54" xfId="1643"/>
    <cellStyle name="40% - Accent4 55" xfId="1659"/>
    <cellStyle name="40% - Accent4 56" xfId="1675"/>
    <cellStyle name="40% - Accent4 57" xfId="1691"/>
    <cellStyle name="40% - Accent4 58" xfId="1707"/>
    <cellStyle name="40% - Accent4 59" xfId="1722"/>
    <cellStyle name="40% - Accent4 6" xfId="617"/>
    <cellStyle name="40% - Accent4 60" xfId="1737"/>
    <cellStyle name="40% - Accent4 61" xfId="1752"/>
    <cellStyle name="40% - Accent4 62" xfId="1767"/>
    <cellStyle name="40% - Accent4 63" xfId="1782"/>
    <cellStyle name="40% - Accent4 64" xfId="1797"/>
    <cellStyle name="40% - Accent4 65" xfId="1812"/>
    <cellStyle name="40% - Accent4 66" xfId="1827"/>
    <cellStyle name="40% - Accent4 67" xfId="1842"/>
    <cellStyle name="40% - Accent4 68" xfId="1857"/>
    <cellStyle name="40% - Accent4 69" xfId="1872"/>
    <cellStyle name="40% - Accent4 7" xfId="876"/>
    <cellStyle name="40% - Accent4 70" xfId="1887"/>
    <cellStyle name="40% - Accent4 71" xfId="1900"/>
    <cellStyle name="40% - Accent4 72" xfId="1913"/>
    <cellStyle name="40% - Accent4 73" xfId="1926"/>
    <cellStyle name="40% - Accent4 74" xfId="1938"/>
    <cellStyle name="40% - Accent4 75" xfId="1950"/>
    <cellStyle name="40% - Accent4 76" xfId="1962"/>
    <cellStyle name="40% - Accent4 77" xfId="1974"/>
    <cellStyle name="40% - Accent4 78" xfId="1986"/>
    <cellStyle name="40% - Accent4 79" xfId="1998"/>
    <cellStyle name="40% - Accent4 8" xfId="700"/>
    <cellStyle name="40% - Accent4 80" xfId="2010"/>
    <cellStyle name="40% - Accent4 81" xfId="2022"/>
    <cellStyle name="40% - Accent4 82" xfId="2034"/>
    <cellStyle name="40% - Accent4 83" xfId="2046"/>
    <cellStyle name="40% - Accent4 84" xfId="2058"/>
    <cellStyle name="40% - Accent4 85" xfId="2070"/>
    <cellStyle name="40% - Accent4 86" xfId="2082"/>
    <cellStyle name="40% - Accent4 87" xfId="2093"/>
    <cellStyle name="40% - Accent4 88" xfId="2103"/>
    <cellStyle name="40% - Accent4 89" xfId="2113"/>
    <cellStyle name="40% - Accent4 9" xfId="708"/>
    <cellStyle name="40% - Accent4 90" xfId="2123"/>
    <cellStyle name="40% - Accent5" xfId="36" builtinId="47" customBuiltin="1"/>
    <cellStyle name="40% - Accent5 10" xfId="978"/>
    <cellStyle name="40% - Accent5 11" xfId="997"/>
    <cellStyle name="40% - Accent5 12" xfId="1013"/>
    <cellStyle name="40% - Accent5 13" xfId="1031"/>
    <cellStyle name="40% - Accent5 14" xfId="1048"/>
    <cellStyle name="40% - Accent5 15" xfId="1066"/>
    <cellStyle name="40% - Accent5 16" xfId="1085"/>
    <cellStyle name="40% - Accent5 17" xfId="1101"/>
    <cellStyle name="40% - Accent5 18" xfId="1118"/>
    <cellStyle name="40% - Accent5 19" xfId="1136"/>
    <cellStyle name="40% - Accent5 2" xfId="524"/>
    <cellStyle name="40% - Accent5 20" xfId="802"/>
    <cellStyle name="40% - Accent5 21" xfId="800"/>
    <cellStyle name="40% - Accent5 22" xfId="626"/>
    <cellStyle name="40% - Accent5 23" xfId="938"/>
    <cellStyle name="40% - Accent5 24" xfId="975"/>
    <cellStyle name="40% - Accent5 25" xfId="1240"/>
    <cellStyle name="40% - Accent5 26" xfId="1256"/>
    <cellStyle name="40% - Accent5 27" xfId="1273"/>
    <cellStyle name="40% - Accent5 28" xfId="1291"/>
    <cellStyle name="40% - Accent5 29" xfId="1310"/>
    <cellStyle name="40% - Accent5 3" xfId="901"/>
    <cellStyle name="40% - Accent5 30" xfId="1329"/>
    <cellStyle name="40% - Accent5 31" xfId="1345"/>
    <cellStyle name="40% - Accent5 32" xfId="1364"/>
    <cellStyle name="40% - Accent5 33" xfId="1380"/>
    <cellStyle name="40% - Accent5 34" xfId="1396"/>
    <cellStyle name="40% - Accent5 35" xfId="1415"/>
    <cellStyle name="40% - Accent5 36" xfId="1433"/>
    <cellStyle name="40% - Accent5 37" xfId="1450"/>
    <cellStyle name="40% - Accent5 38" xfId="1467"/>
    <cellStyle name="40% - Accent5 39" xfId="1484"/>
    <cellStyle name="40% - Accent5 4" xfId="495"/>
    <cellStyle name="40% - Accent5 40" xfId="1499"/>
    <cellStyle name="40% - Accent5 41" xfId="1514"/>
    <cellStyle name="40% - Accent5 42" xfId="1570"/>
    <cellStyle name="40% - Accent5 43" xfId="1577"/>
    <cellStyle name="40% - Accent5 44" xfId="1171"/>
    <cellStyle name="40% - Accent5 45" xfId="1580"/>
    <cellStyle name="40% - Accent5 46" xfId="1591"/>
    <cellStyle name="40% - Accent5 47" xfId="1610"/>
    <cellStyle name="40% - Accent5 48" xfId="1626"/>
    <cellStyle name="40% - Accent5 49" xfId="1642"/>
    <cellStyle name="40% - Accent5 5" xfId="494"/>
    <cellStyle name="40% - Accent5 50" xfId="1658"/>
    <cellStyle name="40% - Accent5 51" xfId="1674"/>
    <cellStyle name="40% - Accent5 52" xfId="1690"/>
    <cellStyle name="40% - Accent5 53" xfId="1706"/>
    <cellStyle name="40% - Accent5 54" xfId="1721"/>
    <cellStyle name="40% - Accent5 55" xfId="1736"/>
    <cellStyle name="40% - Accent5 56" xfId="1751"/>
    <cellStyle name="40% - Accent5 57" xfId="1766"/>
    <cellStyle name="40% - Accent5 58" xfId="1781"/>
    <cellStyle name="40% - Accent5 59" xfId="1796"/>
    <cellStyle name="40% - Accent5 6" xfId="507"/>
    <cellStyle name="40% - Accent5 60" xfId="1811"/>
    <cellStyle name="40% - Accent5 61" xfId="1826"/>
    <cellStyle name="40% - Accent5 62" xfId="1841"/>
    <cellStyle name="40% - Accent5 63" xfId="1856"/>
    <cellStyle name="40% - Accent5 64" xfId="1871"/>
    <cellStyle name="40% - Accent5 65" xfId="1886"/>
    <cellStyle name="40% - Accent5 66" xfId="1899"/>
    <cellStyle name="40% - Accent5 67" xfId="1912"/>
    <cellStyle name="40% - Accent5 68" xfId="1925"/>
    <cellStyle name="40% - Accent5 69" xfId="1937"/>
    <cellStyle name="40% - Accent5 7" xfId="922"/>
    <cellStyle name="40% - Accent5 70" xfId="1949"/>
    <cellStyle name="40% - Accent5 71" xfId="1961"/>
    <cellStyle name="40% - Accent5 72" xfId="1973"/>
    <cellStyle name="40% - Accent5 73" xfId="1985"/>
    <cellStyle name="40% - Accent5 74" xfId="1997"/>
    <cellStyle name="40% - Accent5 75" xfId="2009"/>
    <cellStyle name="40% - Accent5 76" xfId="2021"/>
    <cellStyle name="40% - Accent5 77" xfId="2033"/>
    <cellStyle name="40% - Accent5 78" xfId="2045"/>
    <cellStyle name="40% - Accent5 79" xfId="2057"/>
    <cellStyle name="40% - Accent5 8" xfId="941"/>
    <cellStyle name="40% - Accent5 80" xfId="2069"/>
    <cellStyle name="40% - Accent5 81" xfId="2081"/>
    <cellStyle name="40% - Accent5 82" xfId="2092"/>
    <cellStyle name="40% - Accent5 83" xfId="2102"/>
    <cellStyle name="40% - Accent5 84" xfId="2112"/>
    <cellStyle name="40% - Accent5 85" xfId="2122"/>
    <cellStyle name="40% - Accent5 86" xfId="2130"/>
    <cellStyle name="40% - Accent5 87" xfId="2137"/>
    <cellStyle name="40% - Accent5 88" xfId="2144"/>
    <cellStyle name="40% - Accent5 89" xfId="2151"/>
    <cellStyle name="40% - Accent5 9" xfId="959"/>
    <cellStyle name="40% - Accent5 90" xfId="2158"/>
    <cellStyle name="40% - Accent6" xfId="40" builtinId="51" customBuiltin="1"/>
    <cellStyle name="40% - Accent6 10" xfId="679"/>
    <cellStyle name="40% - Accent6 11" xfId="905"/>
    <cellStyle name="40% - Accent6 12" xfId="503"/>
    <cellStyle name="40% - Accent6 13" xfId="927"/>
    <cellStyle name="40% - Accent6 14" xfId="946"/>
    <cellStyle name="40% - Accent6 15" xfId="964"/>
    <cellStyle name="40% - Accent6 16" xfId="983"/>
    <cellStyle name="40% - Accent6 17" xfId="1000"/>
    <cellStyle name="40% - Accent6 18" xfId="1018"/>
    <cellStyle name="40% - Accent6 19" xfId="1036"/>
    <cellStyle name="40% - Accent6 2" xfId="527"/>
    <cellStyle name="40% - Accent6 20" xfId="578"/>
    <cellStyle name="40% - Accent6 21" xfId="728"/>
    <cellStyle name="40% - Accent6 22" xfId="1123"/>
    <cellStyle name="40% - Accent6 23" xfId="796"/>
    <cellStyle name="40% - Accent6 24" xfId="623"/>
    <cellStyle name="40% - Accent6 25" xfId="1044"/>
    <cellStyle name="40% - Accent6 26" xfId="824"/>
    <cellStyle name="40% - Accent6 27" xfId="1016"/>
    <cellStyle name="40% - Accent6 28" xfId="547"/>
    <cellStyle name="40% - Accent6 29" xfId="585"/>
    <cellStyle name="40% - Accent6 3" xfId="870"/>
    <cellStyle name="40% - Accent6 30" xfId="1220"/>
    <cellStyle name="40% - Accent6 31" xfId="1244"/>
    <cellStyle name="40% - Accent6 32" xfId="1259"/>
    <cellStyle name="40% - Accent6 33" xfId="1278"/>
    <cellStyle name="40% - Accent6 34" xfId="1296"/>
    <cellStyle name="40% - Accent6 35" xfId="1315"/>
    <cellStyle name="40% - Accent6 36" xfId="1333"/>
    <cellStyle name="40% - Accent6 37" xfId="1350"/>
    <cellStyle name="40% - Accent6 38" xfId="1368"/>
    <cellStyle name="40% - Accent6 39" xfId="1384"/>
    <cellStyle name="40% - Accent6 4" xfId="669"/>
    <cellStyle name="40% - Accent6 40" xfId="1401"/>
    <cellStyle name="40% - Accent6 41" xfId="1419"/>
    <cellStyle name="40% - Accent6 42" xfId="1524"/>
    <cellStyle name="40% - Accent6 43" xfId="1464"/>
    <cellStyle name="40% - Accent6 44" xfId="1414"/>
    <cellStyle name="40% - Accent6 45" xfId="1486"/>
    <cellStyle name="40% - Accent6 46" xfId="916"/>
    <cellStyle name="40% - Accent6 47" xfId="1403"/>
    <cellStyle name="40% - Accent6 48" xfId="1469"/>
    <cellStyle name="40% - Accent6 49" xfId="1468"/>
    <cellStyle name="40% - Accent6 5" xfId="562"/>
    <cellStyle name="40% - Accent6 50" xfId="593"/>
    <cellStyle name="40% - Accent6 51" xfId="1555"/>
    <cellStyle name="40% - Accent6 52" xfId="1595"/>
    <cellStyle name="40% - Accent6 53" xfId="1613"/>
    <cellStyle name="40% - Accent6 54" xfId="1629"/>
    <cellStyle name="40% - Accent6 55" xfId="1645"/>
    <cellStyle name="40% - Accent6 56" xfId="1661"/>
    <cellStyle name="40% - Accent6 57" xfId="1677"/>
    <cellStyle name="40% - Accent6 58" xfId="1693"/>
    <cellStyle name="40% - Accent6 59" xfId="1709"/>
    <cellStyle name="40% - Accent6 6" xfId="851"/>
    <cellStyle name="40% - Accent6 60" xfId="1724"/>
    <cellStyle name="40% - Accent6 61" xfId="1739"/>
    <cellStyle name="40% - Accent6 62" xfId="1754"/>
    <cellStyle name="40% - Accent6 63" xfId="1769"/>
    <cellStyle name="40% - Accent6 64" xfId="1784"/>
    <cellStyle name="40% - Accent6 65" xfId="1799"/>
    <cellStyle name="40% - Accent6 66" xfId="1814"/>
    <cellStyle name="40% - Accent6 67" xfId="1829"/>
    <cellStyle name="40% - Accent6 68" xfId="1844"/>
    <cellStyle name="40% - Accent6 69" xfId="1859"/>
    <cellStyle name="40% - Accent6 7" xfId="765"/>
    <cellStyle name="40% - Accent6 70" xfId="1874"/>
    <cellStyle name="40% - Accent6 71" xfId="1888"/>
    <cellStyle name="40% - Accent6 72" xfId="1901"/>
    <cellStyle name="40% - Accent6 73" xfId="1914"/>
    <cellStyle name="40% - Accent6 74" xfId="1927"/>
    <cellStyle name="40% - Accent6 75" xfId="1939"/>
    <cellStyle name="40% - Accent6 76" xfId="1951"/>
    <cellStyle name="40% - Accent6 77" xfId="1963"/>
    <cellStyle name="40% - Accent6 78" xfId="1975"/>
    <cellStyle name="40% - Accent6 79" xfId="1987"/>
    <cellStyle name="40% - Accent6 8" xfId="603"/>
    <cellStyle name="40% - Accent6 80" xfId="1999"/>
    <cellStyle name="40% - Accent6 81" xfId="2011"/>
    <cellStyle name="40% - Accent6 82" xfId="2023"/>
    <cellStyle name="40% - Accent6 83" xfId="2035"/>
    <cellStyle name="40% - Accent6 84" xfId="2047"/>
    <cellStyle name="40% - Accent6 85" xfId="2059"/>
    <cellStyle name="40% - Accent6 86" xfId="2071"/>
    <cellStyle name="40% - Accent6 87" xfId="2083"/>
    <cellStyle name="40% - Accent6 88" xfId="2094"/>
    <cellStyle name="40% - Accent6 89" xfId="2104"/>
    <cellStyle name="40% - Accent6 9" xfId="584"/>
    <cellStyle name="40% - Accent6 90" xfId="2114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49"/>
    <cellStyle name="Normal 11" xfId="450"/>
    <cellStyle name="Normal 12" xfId="451"/>
    <cellStyle name="Normal 13" xfId="452"/>
    <cellStyle name="Normal 14" xfId="453"/>
    <cellStyle name="Normal 15" xfId="454"/>
    <cellStyle name="Normal 16" xfId="455"/>
    <cellStyle name="Normal 17" xfId="456"/>
    <cellStyle name="Normal 18" xfId="457"/>
    <cellStyle name="Normal 19" xfId="458"/>
    <cellStyle name="Normal 2" xfId="43"/>
    <cellStyle name="Normal 2 10" xfId="890"/>
    <cellStyle name="Normal 2 100" xfId="2228"/>
    <cellStyle name="Normal 2 101" xfId="481"/>
    <cellStyle name="Normal 2 102" xfId="2192"/>
    <cellStyle name="Normal 2 103" xfId="478"/>
    <cellStyle name="Normal 2 104" xfId="2191"/>
    <cellStyle name="Normal 2 11" xfId="915"/>
    <cellStyle name="Normal 2 12" xfId="934"/>
    <cellStyle name="Normal 2 13" xfId="953"/>
    <cellStyle name="Normal 2 14" xfId="971"/>
    <cellStyle name="Normal 2 15" xfId="990"/>
    <cellStyle name="Normal 2 16" xfId="1007"/>
    <cellStyle name="Normal 2 17" xfId="1025"/>
    <cellStyle name="Normal 2 18" xfId="1042"/>
    <cellStyle name="Normal 2 19" xfId="1060"/>
    <cellStyle name="Normal 2 2" xfId="45"/>
    <cellStyle name="Normal 2 2 10" xfId="2205"/>
    <cellStyle name="Normal 2 2 11" xfId="484"/>
    <cellStyle name="Normal 2 2 12" xfId="2219"/>
    <cellStyle name="Normal 2 2 13" xfId="2225"/>
    <cellStyle name="Normal 2 2 14" xfId="2188"/>
    <cellStyle name="Normal 2 2 15" xfId="2208"/>
    <cellStyle name="Normal 2 2 16" xfId="2200"/>
    <cellStyle name="Normal 2 2 2" xfId="46"/>
    <cellStyle name="Normal 2 2 2 10" xfId="149"/>
    <cellStyle name="Normal 2 2 2 11" xfId="159"/>
    <cellStyle name="Normal 2 2 2 12" xfId="147"/>
    <cellStyle name="Normal 2 2 2 13" xfId="141"/>
    <cellStyle name="Normal 2 2 2 14" xfId="146"/>
    <cellStyle name="Normal 2 2 2 15" xfId="183"/>
    <cellStyle name="Normal 2 2 2 16" xfId="205"/>
    <cellStyle name="Normal 2 2 2 17" xfId="182"/>
    <cellStyle name="Normal 2 2 2 18" xfId="219"/>
    <cellStyle name="Normal 2 2 2 19" xfId="236"/>
    <cellStyle name="Normal 2 2 2 2" xfId="49"/>
    <cellStyle name="Normal 2 2 2 2 10" xfId="145"/>
    <cellStyle name="Normal 2 2 2 2 11" xfId="169"/>
    <cellStyle name="Normal 2 2 2 2 12" xfId="179"/>
    <cellStyle name="Normal 2 2 2 2 13" xfId="185"/>
    <cellStyle name="Normal 2 2 2 2 14" xfId="200"/>
    <cellStyle name="Normal 2 2 2 2 15" xfId="201"/>
    <cellStyle name="Normal 2 2 2 2 16" xfId="221"/>
    <cellStyle name="Normal 2 2 2 2 17" xfId="235"/>
    <cellStyle name="Normal 2 2 2 2 18" xfId="261"/>
    <cellStyle name="Normal 2 2 2 2 19" xfId="256"/>
    <cellStyle name="Normal 2 2 2 2 2" xfId="57"/>
    <cellStyle name="Normal 2 2 2 2 20" xfId="228"/>
    <cellStyle name="Normal 2 2 2 2 21" xfId="238"/>
    <cellStyle name="Normal 2 2 2 2 22" xfId="272"/>
    <cellStyle name="Normal 2 2 2 2 23" xfId="278"/>
    <cellStyle name="Normal 2 2 2 2 24" xfId="304"/>
    <cellStyle name="Normal 2 2 2 2 25" xfId="359"/>
    <cellStyle name="Normal 2 2 2 2 26" xfId="311"/>
    <cellStyle name="Normal 2 2 2 2 27" xfId="344"/>
    <cellStyle name="Normal 2 2 2 2 28" xfId="339"/>
    <cellStyle name="Normal 2 2 2 2 29" xfId="370"/>
    <cellStyle name="Normal 2 2 2 2 3" xfId="75"/>
    <cellStyle name="Normal 2 2 2 2 30" xfId="326"/>
    <cellStyle name="Normal 2 2 2 2 31" xfId="287"/>
    <cellStyle name="Normal 2 2 2 2 32" xfId="353"/>
    <cellStyle name="Normal 2 2 2 2 33" xfId="393"/>
    <cellStyle name="Normal 2 2 2 2 34" xfId="396"/>
    <cellStyle name="Normal 2 2 2 2 35" xfId="315"/>
    <cellStyle name="Normal 2 2 2 2 36" xfId="348"/>
    <cellStyle name="Normal 2 2 2 2 37" xfId="403"/>
    <cellStyle name="Normal 2 2 2 2 38" xfId="413"/>
    <cellStyle name="Normal 2 2 2 2 39" xfId="421"/>
    <cellStyle name="Normal 2 2 2 2 4" xfId="74"/>
    <cellStyle name="Normal 2 2 2 2 40" xfId="441"/>
    <cellStyle name="Normal 2 2 2 2 41" xfId="442"/>
    <cellStyle name="Normal 2 2 2 2 5" xfId="114"/>
    <cellStyle name="Normal 2 2 2 2 6" xfId="121"/>
    <cellStyle name="Normal 2 2 2 2 7" xfId="131"/>
    <cellStyle name="Normal 2 2 2 2 8" xfId="151"/>
    <cellStyle name="Normal 2 2 2 2 9" xfId="165"/>
    <cellStyle name="Normal 2 2 2 20" xfId="246"/>
    <cellStyle name="Normal 2 2 2 21" xfId="267"/>
    <cellStyle name="Normal 2 2 2 22" xfId="215"/>
    <cellStyle name="Normal 2 2 2 23" xfId="260"/>
    <cellStyle name="Normal 2 2 2 24" xfId="269"/>
    <cellStyle name="Normal 2 2 2 25" xfId="276"/>
    <cellStyle name="Normal 2 2 2 26" xfId="302"/>
    <cellStyle name="Normal 2 2 2 27" xfId="324"/>
    <cellStyle name="Normal 2 2 2 28" xfId="352"/>
    <cellStyle name="Normal 2 2 2 29" xfId="387"/>
    <cellStyle name="Normal 2 2 2 3" xfId="56"/>
    <cellStyle name="Normal 2 2 2 30" xfId="296"/>
    <cellStyle name="Normal 2 2 2 31" xfId="285"/>
    <cellStyle name="Normal 2 2 2 32" xfId="318"/>
    <cellStyle name="Normal 2 2 2 33" xfId="328"/>
    <cellStyle name="Normal 2 2 2 34" xfId="330"/>
    <cellStyle name="Normal 2 2 2 35" xfId="374"/>
    <cellStyle name="Normal 2 2 2 36" xfId="293"/>
    <cellStyle name="Normal 2 2 2 37" xfId="295"/>
    <cellStyle name="Normal 2 2 2 38" xfId="391"/>
    <cellStyle name="Normal 2 2 2 39" xfId="211"/>
    <cellStyle name="Normal 2 2 2 4" xfId="55"/>
    <cellStyle name="Normal 2 2 2 40" xfId="415"/>
    <cellStyle name="Normal 2 2 2 41" xfId="419"/>
    <cellStyle name="Normal 2 2 2 42" xfId="429"/>
    <cellStyle name="Normal 2 2 2 43" xfId="435"/>
    <cellStyle name="Normal 2 2 2 5" xfId="68"/>
    <cellStyle name="Normal 2 2 2 6" xfId="82"/>
    <cellStyle name="Normal 2 2 2 7" xfId="112"/>
    <cellStyle name="Normal 2 2 2 8" xfId="127"/>
    <cellStyle name="Normal 2 2 2 9" xfId="129"/>
    <cellStyle name="Normal 2 2 3" xfId="48"/>
    <cellStyle name="Normal 2 2 3 10" xfId="113"/>
    <cellStyle name="Normal 2 2 3 11" xfId="120"/>
    <cellStyle name="Normal 2 2 3 12" xfId="130"/>
    <cellStyle name="Normal 2 2 3 13" xfId="150"/>
    <cellStyle name="Normal 2 2 3 14" xfId="166"/>
    <cellStyle name="Normal 2 2 3 15" xfId="171"/>
    <cellStyle name="Normal 2 2 3 16" xfId="139"/>
    <cellStyle name="Normal 2 2 3 17" xfId="142"/>
    <cellStyle name="Normal 2 2 3 18" xfId="184"/>
    <cellStyle name="Normal 2 2 3 19" xfId="202"/>
    <cellStyle name="Normal 2 2 3 2" xfId="50"/>
    <cellStyle name="Normal 2 2 3 2 10" xfId="170"/>
    <cellStyle name="Normal 2 2 3 2 11" xfId="168"/>
    <cellStyle name="Normal 2 2 3 2 12" xfId="180"/>
    <cellStyle name="Normal 2 2 3 2 13" xfId="186"/>
    <cellStyle name="Normal 2 2 3 2 14" xfId="198"/>
    <cellStyle name="Normal 2 2 3 2 15" xfId="207"/>
    <cellStyle name="Normal 2 2 3 2 16" xfId="222"/>
    <cellStyle name="Normal 2 2 3 2 17" xfId="230"/>
    <cellStyle name="Normal 2 2 3 2 18" xfId="262"/>
    <cellStyle name="Normal 2 2 3 2 19" xfId="254"/>
    <cellStyle name="Normal 2 2 3 2 2" xfId="59"/>
    <cellStyle name="Normal 2 2 3 2 20" xfId="251"/>
    <cellStyle name="Normal 2 2 3 2 21" xfId="245"/>
    <cellStyle name="Normal 2 2 3 2 22" xfId="232"/>
    <cellStyle name="Normal 2 2 3 2 23" xfId="279"/>
    <cellStyle name="Normal 2 2 3 2 24" xfId="305"/>
    <cellStyle name="Normal 2 2 3 2 25" xfId="349"/>
    <cellStyle name="Normal 2 2 3 2 26" xfId="343"/>
    <cellStyle name="Normal 2 2 3 2 27" xfId="333"/>
    <cellStyle name="Normal 2 2 3 2 28" xfId="362"/>
    <cellStyle name="Normal 2 2 3 2 29" xfId="347"/>
    <cellStyle name="Normal 2 2 3 2 3" xfId="76"/>
    <cellStyle name="Normal 2 2 3 2 30" xfId="325"/>
    <cellStyle name="Normal 2 2 3 2 31" xfId="361"/>
    <cellStyle name="Normal 2 2 3 2 32" xfId="299"/>
    <cellStyle name="Normal 2 2 3 2 33" xfId="376"/>
    <cellStyle name="Normal 2 2 3 2 34" xfId="298"/>
    <cellStyle name="Normal 2 2 3 2 35" xfId="401"/>
    <cellStyle name="Normal 2 2 3 2 36" xfId="332"/>
    <cellStyle name="Normal 2 2 3 2 37" xfId="407"/>
    <cellStyle name="Normal 2 2 3 2 38" xfId="411"/>
    <cellStyle name="Normal 2 2 3 2 39" xfId="422"/>
    <cellStyle name="Normal 2 2 3 2 4" xfId="73"/>
    <cellStyle name="Normal 2 2 3 2 40" xfId="432"/>
    <cellStyle name="Normal 2 2 3 2 41" xfId="416"/>
    <cellStyle name="Normal 2 2 3 2 5" xfId="115"/>
    <cellStyle name="Normal 2 2 3 2 6" xfId="128"/>
    <cellStyle name="Normal 2 2 3 2 7" xfId="132"/>
    <cellStyle name="Normal 2 2 3 2 8" xfId="152"/>
    <cellStyle name="Normal 2 2 3 2 9" xfId="160"/>
    <cellStyle name="Normal 2 2 3 20" xfId="192"/>
    <cellStyle name="Normal 2 2 3 21" xfId="220"/>
    <cellStyle name="Normal 2 2 3 22" xfId="237"/>
    <cellStyle name="Normal 2 2 3 23" xfId="242"/>
    <cellStyle name="Normal 2 2 3 24" xfId="259"/>
    <cellStyle name="Normal 2 2 3 25" xfId="255"/>
    <cellStyle name="Normal 2 2 3 26" xfId="233"/>
    <cellStyle name="Normal 2 2 3 27" xfId="241"/>
    <cellStyle name="Normal 2 2 3 28" xfId="277"/>
    <cellStyle name="Normal 2 2 3 29" xfId="303"/>
    <cellStyle name="Normal 2 2 3 3" xfId="52"/>
    <cellStyle name="Normal 2 2 3 3 10" xfId="134"/>
    <cellStyle name="Normal 2 2 3 3 11" xfId="154"/>
    <cellStyle name="Normal 2 2 3 3 12" xfId="164"/>
    <cellStyle name="Normal 2 2 3 3 13" xfId="144"/>
    <cellStyle name="Normal 2 2 3 3 14" xfId="176"/>
    <cellStyle name="Normal 2 2 3 3 15" xfId="178"/>
    <cellStyle name="Normal 2 2 3 3 16" xfId="188"/>
    <cellStyle name="Normal 2 2 3 3 17" xfId="196"/>
    <cellStyle name="Normal 2 2 3 3 18" xfId="203"/>
    <cellStyle name="Normal 2 2 3 3 19" xfId="224"/>
    <cellStyle name="Normal 2 2 3 3 2" xfId="54"/>
    <cellStyle name="Normal 2 2 3 3 2 10" xfId="148"/>
    <cellStyle name="Normal 2 2 3 3 2 11" xfId="175"/>
    <cellStyle name="Normal 2 2 3 3 2 12" xfId="143"/>
    <cellStyle name="Normal 2 2 3 3 2 13" xfId="190"/>
    <cellStyle name="Normal 2 2 3 3 2 14" xfId="194"/>
    <cellStyle name="Normal 2 2 3 3 2 15" xfId="208"/>
    <cellStyle name="Normal 2 2 3 3 2 16" xfId="226"/>
    <cellStyle name="Normal 2 2 3 3 2 17" xfId="247"/>
    <cellStyle name="Normal 2 2 3 3 2 18" xfId="270"/>
    <cellStyle name="Normal 2 2 3 3 2 19" xfId="217"/>
    <cellStyle name="Normal 2 2 3 3 2 2" xfId="65"/>
    <cellStyle name="Normal 2 2 3 3 2 20" xfId="264"/>
    <cellStyle name="Normal 2 2 3 3 2 21" xfId="213"/>
    <cellStyle name="Normal 2 2 3 3 2 22" xfId="239"/>
    <cellStyle name="Normal 2 2 3 3 2 23" xfId="283"/>
    <cellStyle name="Normal 2 2 3 3 2 24" xfId="309"/>
    <cellStyle name="Normal 2 2 3 3 2 25" xfId="334"/>
    <cellStyle name="Normal 2 2 3 3 2 26" xfId="316"/>
    <cellStyle name="Normal 2 2 3 3 2 27" xfId="289"/>
    <cellStyle name="Normal 2 2 3 3 2 28" xfId="290"/>
    <cellStyle name="Normal 2 2 3 3 2 29" xfId="390"/>
    <cellStyle name="Normal 2 2 3 3 2 3" xfId="80"/>
    <cellStyle name="Normal 2 2 3 3 2 30" xfId="323"/>
    <cellStyle name="Normal 2 2 3 3 2 31" xfId="372"/>
    <cellStyle name="Normal 2 2 3 3 2 32" xfId="322"/>
    <cellStyle name="Normal 2 2 3 3 2 33" xfId="365"/>
    <cellStyle name="Normal 2 2 3 3 2 34" xfId="366"/>
    <cellStyle name="Normal 2 2 3 3 2 35" xfId="317"/>
    <cellStyle name="Normal 2 2 3 3 2 36" xfId="338"/>
    <cellStyle name="Normal 2 2 3 3 2 37" xfId="406"/>
    <cellStyle name="Normal 2 2 3 3 2 38" xfId="414"/>
    <cellStyle name="Normal 2 2 3 3 2 39" xfId="426"/>
    <cellStyle name="Normal 2 2 3 3 2 4" xfId="109"/>
    <cellStyle name="Normal 2 2 3 3 2 40" xfId="438"/>
    <cellStyle name="Normal 2 2 3 3 2 41" xfId="430"/>
    <cellStyle name="Normal 2 2 3 3 2 5" xfId="119"/>
    <cellStyle name="Normal 2 2 3 3 2 6" xfId="124"/>
    <cellStyle name="Normal 2 2 3 3 2 7" xfId="136"/>
    <cellStyle name="Normal 2 2 3 3 2 8" xfId="156"/>
    <cellStyle name="Normal 2 2 3 3 2 9" xfId="162"/>
    <cellStyle name="Normal 2 2 3 3 20" xfId="253"/>
    <cellStyle name="Normal 2 2 3 3 21" xfId="227"/>
    <cellStyle name="Normal 2 2 3 3 22" xfId="243"/>
    <cellStyle name="Normal 2 2 3 3 23" xfId="252"/>
    <cellStyle name="Normal 2 2 3 3 24" xfId="249"/>
    <cellStyle name="Normal 2 2 3 3 25" xfId="250"/>
    <cellStyle name="Normal 2 2 3 3 26" xfId="281"/>
    <cellStyle name="Normal 2 2 3 3 27" xfId="307"/>
    <cellStyle name="Normal 2 2 3 3 28" xfId="342"/>
    <cellStyle name="Normal 2 2 3 3 29" xfId="354"/>
    <cellStyle name="Normal 2 2 3 3 3" xfId="63"/>
    <cellStyle name="Normal 2 2 3 3 30" xfId="379"/>
    <cellStyle name="Normal 2 2 3 3 31" xfId="388"/>
    <cellStyle name="Normal 2 2 3 3 32" xfId="384"/>
    <cellStyle name="Normal 2 2 3 3 33" xfId="331"/>
    <cellStyle name="Normal 2 2 3 3 34" xfId="378"/>
    <cellStyle name="Normal 2 2 3 3 35" xfId="360"/>
    <cellStyle name="Normal 2 2 3 3 36" xfId="385"/>
    <cellStyle name="Normal 2 2 3 3 37" xfId="350"/>
    <cellStyle name="Normal 2 2 3 3 38" xfId="394"/>
    <cellStyle name="Normal 2 2 3 3 39" xfId="355"/>
    <cellStyle name="Normal 2 2 3 3 4" xfId="60"/>
    <cellStyle name="Normal 2 2 3 3 40" xfId="404"/>
    <cellStyle name="Normal 2 2 3 3 41" xfId="412"/>
    <cellStyle name="Normal 2 2 3 3 42" xfId="424"/>
    <cellStyle name="Normal 2 2 3 3 43" xfId="440"/>
    <cellStyle name="Normal 2 2 3 3 44" xfId="417"/>
    <cellStyle name="Normal 2 2 3 3 5" xfId="78"/>
    <cellStyle name="Normal 2 2 3 3 5 2" xfId="87"/>
    <cellStyle name="Normal 2 2 3 3 5 3" xfId="92"/>
    <cellStyle name="Normal 2 2 3 3 5 3 2" xfId="97"/>
    <cellStyle name="Normal 2 2 3 3 5 4" xfId="102"/>
    <cellStyle name="Normal 2 2 3 3 5 5" xfId="100"/>
    <cellStyle name="Normal 2 2 3 3 5 5 2" xfId="108"/>
    <cellStyle name="Normal 2 2 3 3 6" xfId="105"/>
    <cellStyle name="Normal 2 2 3 3 7" xfId="71"/>
    <cellStyle name="Normal 2 2 3 3 8" xfId="117"/>
    <cellStyle name="Normal 2 2 3 3 9" xfId="122"/>
    <cellStyle name="Normal 2 2 3 30" xfId="314"/>
    <cellStyle name="Normal 2 2 3 31" xfId="368"/>
    <cellStyle name="Normal 2 2 3 32" xfId="351"/>
    <cellStyle name="Normal 2 2 3 33" xfId="345"/>
    <cellStyle name="Normal 2 2 3 34" xfId="288"/>
    <cellStyle name="Normal 2 2 3 35" xfId="335"/>
    <cellStyle name="Normal 2 2 3 36" xfId="319"/>
    <cellStyle name="Normal 2 2 3 37" xfId="389"/>
    <cellStyle name="Normal 2 2 3 38" xfId="327"/>
    <cellStyle name="Normal 2 2 3 39" xfId="340"/>
    <cellStyle name="Normal 2 2 3 4" xfId="58"/>
    <cellStyle name="Normal 2 2 3 40" xfId="398"/>
    <cellStyle name="Normal 2 2 3 41" xfId="369"/>
    <cellStyle name="Normal 2 2 3 42" xfId="210"/>
    <cellStyle name="Normal 2 2 3 43" xfId="409"/>
    <cellStyle name="Normal 2 2 3 44" xfId="420"/>
    <cellStyle name="Normal 2 2 3 45" xfId="428"/>
    <cellStyle name="Normal 2 2 3 46" xfId="434"/>
    <cellStyle name="Normal 2 2 3 5" xfId="66"/>
    <cellStyle name="Normal 2 2 3 5 10" xfId="157"/>
    <cellStyle name="Normal 2 2 3 5 11" xfId="44"/>
    <cellStyle name="Normal 2 2 3 5 12" xfId="167"/>
    <cellStyle name="Normal 2 2 3 5 13" xfId="181"/>
    <cellStyle name="Normal 2 2 3 5 14" xfId="191"/>
    <cellStyle name="Normal 2 2 3 5 15" xfId="199"/>
    <cellStyle name="Normal 2 2 3 5 16" xfId="204"/>
    <cellStyle name="Normal 2 2 3 5 17" xfId="229"/>
    <cellStyle name="Normal 2 2 3 5 18" xfId="268"/>
    <cellStyle name="Normal 2 2 3 5 19" xfId="214"/>
    <cellStyle name="Normal 2 2 3 5 2" xfId="67"/>
    <cellStyle name="Normal 2 2 3 5 20" xfId="234"/>
    <cellStyle name="Normal 2 2 3 5 21" xfId="240"/>
    <cellStyle name="Normal 2 2 3 5 22" xfId="265"/>
    <cellStyle name="Normal 2 2 3 5 23" xfId="218"/>
    <cellStyle name="Normal 2 2 3 5 24" xfId="284"/>
    <cellStyle name="Normal 2 2 3 5 25" xfId="312"/>
    <cellStyle name="Normal 2 2 3 5 26" xfId="301"/>
    <cellStyle name="Normal 2 2 3 5 27" xfId="291"/>
    <cellStyle name="Normal 2 2 3 5 28" xfId="358"/>
    <cellStyle name="Normal 2 2 3 5 29" xfId="310"/>
    <cellStyle name="Normal 2 2 3 5 3" xfId="81"/>
    <cellStyle name="Normal 2 2 3 5 3 2" xfId="84"/>
    <cellStyle name="Normal 2 2 3 5 3 3" xfId="90"/>
    <cellStyle name="Normal 2 2 3 5 3 3 2" xfId="95"/>
    <cellStyle name="Normal 2 2 3 5 30" xfId="367"/>
    <cellStyle name="Normal 2 2 3 5 31" xfId="297"/>
    <cellStyle name="Normal 2 2 3 5 32" xfId="386"/>
    <cellStyle name="Normal 2 2 3 5 33" xfId="373"/>
    <cellStyle name="Normal 2 2 3 5 34" xfId="346"/>
    <cellStyle name="Normal 2 2 3 5 35" xfId="356"/>
    <cellStyle name="Normal 2 2 3 5 36" xfId="300"/>
    <cellStyle name="Normal 2 2 3 5 37" xfId="380"/>
    <cellStyle name="Normal 2 2 3 5 38" xfId="209"/>
    <cellStyle name="Normal 2 2 3 5 39" xfId="408"/>
    <cellStyle name="Normal 2 2 3 5 4" xfId="98"/>
    <cellStyle name="Normal 2 2 3 5 4 2" xfId="106"/>
    <cellStyle name="Normal 2 2 3 5 40" xfId="427"/>
    <cellStyle name="Normal 2 2 3 5 41" xfId="433"/>
    <cellStyle name="Normal 2 2 3 5 42" xfId="431"/>
    <cellStyle name="Normal 2 2 3 5 5" xfId="110"/>
    <cellStyle name="Normal 2 2 3 5 6" xfId="123"/>
    <cellStyle name="Normal 2 2 3 5 7" xfId="111"/>
    <cellStyle name="Normal 2 2 3 5 8" xfId="137"/>
    <cellStyle name="Normal 2 2 3 5 9" xfId="158"/>
    <cellStyle name="Normal 2 2 3 6" xfId="69"/>
    <cellStyle name="Normal 2 2 3 6 2" xfId="85"/>
    <cellStyle name="Normal 2 2 3 6 3" xfId="89"/>
    <cellStyle name="Normal 2 2 3 6 3 2" xfId="94"/>
    <cellStyle name="Normal 2 2 3 7" xfId="88"/>
    <cellStyle name="Normal 2 2 3 7 2" xfId="93"/>
    <cellStyle name="Normal 2 2 3 8" xfId="103"/>
    <cellStyle name="Normal 2 2 3 9" xfId="83"/>
    <cellStyle name="Normal 2 2 4" xfId="51"/>
    <cellStyle name="Normal 2 2 4 10" xfId="133"/>
    <cellStyle name="Normal 2 2 4 11" xfId="153"/>
    <cellStyle name="Normal 2 2 4 12" xfId="163"/>
    <cellStyle name="Normal 2 2 4 13" xfId="174"/>
    <cellStyle name="Normal 2 2 4 14" xfId="172"/>
    <cellStyle name="Normal 2 2 4 15" xfId="138"/>
    <cellStyle name="Normal 2 2 4 16" xfId="187"/>
    <cellStyle name="Normal 2 2 4 17" xfId="197"/>
    <cellStyle name="Normal 2 2 4 18" xfId="193"/>
    <cellStyle name="Normal 2 2 4 19" xfId="223"/>
    <cellStyle name="Normal 2 2 4 2" xfId="53"/>
    <cellStyle name="Normal 2 2 4 2 10" xfId="140"/>
    <cellStyle name="Normal 2 2 4 2 11" xfId="173"/>
    <cellStyle name="Normal 2 2 4 2 12" xfId="177"/>
    <cellStyle name="Normal 2 2 4 2 13" xfId="189"/>
    <cellStyle name="Normal 2 2 4 2 14" xfId="195"/>
    <cellStyle name="Normal 2 2 4 2 15" xfId="206"/>
    <cellStyle name="Normal 2 2 4 2 16" xfId="225"/>
    <cellStyle name="Normal 2 2 4 2 17" xfId="244"/>
    <cellStyle name="Normal 2 2 4 2 18" xfId="248"/>
    <cellStyle name="Normal 2 2 4 2 19" xfId="258"/>
    <cellStyle name="Normal 2 2 4 2 2" xfId="64"/>
    <cellStyle name="Normal 2 2 4 2 20" xfId="266"/>
    <cellStyle name="Normal 2 2 4 2 21" xfId="216"/>
    <cellStyle name="Normal 2 2 4 2 22" xfId="231"/>
    <cellStyle name="Normal 2 2 4 2 23" xfId="282"/>
    <cellStyle name="Normal 2 2 4 2 24" xfId="308"/>
    <cellStyle name="Normal 2 2 4 2 25" xfId="336"/>
    <cellStyle name="Normal 2 2 4 2 26" xfId="363"/>
    <cellStyle name="Normal 2 2 4 2 27" xfId="375"/>
    <cellStyle name="Normal 2 2 4 2 28" xfId="292"/>
    <cellStyle name="Normal 2 2 4 2 29" xfId="377"/>
    <cellStyle name="Normal 2 2 4 2 3" xfId="79"/>
    <cellStyle name="Normal 2 2 4 2 30" xfId="320"/>
    <cellStyle name="Normal 2 2 4 2 31" xfId="294"/>
    <cellStyle name="Normal 2 2 4 2 32" xfId="313"/>
    <cellStyle name="Normal 2 2 4 2 33" xfId="329"/>
    <cellStyle name="Normal 2 2 4 2 34" xfId="286"/>
    <cellStyle name="Normal 2 2 4 2 35" xfId="382"/>
    <cellStyle name="Normal 2 2 4 2 36" xfId="381"/>
    <cellStyle name="Normal 2 2 4 2 37" xfId="212"/>
    <cellStyle name="Normal 2 2 4 2 38" xfId="405"/>
    <cellStyle name="Normal 2 2 4 2 39" xfId="425"/>
    <cellStyle name="Normal 2 2 4 2 4" xfId="70"/>
    <cellStyle name="Normal 2 2 4 2 40" xfId="437"/>
    <cellStyle name="Normal 2 2 4 2 41" xfId="418"/>
    <cellStyle name="Normal 2 2 4 2 5" xfId="118"/>
    <cellStyle name="Normal 2 2 4 2 6" xfId="126"/>
    <cellStyle name="Normal 2 2 4 2 7" xfId="135"/>
    <cellStyle name="Normal 2 2 4 2 8" xfId="155"/>
    <cellStyle name="Normal 2 2 4 2 9" xfId="161"/>
    <cellStyle name="Normal 2 2 4 20" xfId="263"/>
    <cellStyle name="Normal 2 2 4 21" xfId="257"/>
    <cellStyle name="Normal 2 2 4 22" xfId="271"/>
    <cellStyle name="Normal 2 2 4 23" xfId="273"/>
    <cellStyle name="Normal 2 2 4 24" xfId="274"/>
    <cellStyle name="Normal 2 2 4 25" xfId="275"/>
    <cellStyle name="Normal 2 2 4 26" xfId="280"/>
    <cellStyle name="Normal 2 2 4 27" xfId="306"/>
    <cellStyle name="Normal 2 2 4 28" xfId="337"/>
    <cellStyle name="Normal 2 2 4 29" xfId="341"/>
    <cellStyle name="Normal 2 2 4 3" xfId="62"/>
    <cellStyle name="Normal 2 2 4 30" xfId="357"/>
    <cellStyle name="Normal 2 2 4 31" xfId="321"/>
    <cellStyle name="Normal 2 2 4 32" xfId="364"/>
    <cellStyle name="Normal 2 2 4 33" xfId="392"/>
    <cellStyle name="Normal 2 2 4 34" xfId="395"/>
    <cellStyle name="Normal 2 2 4 35" xfId="397"/>
    <cellStyle name="Normal 2 2 4 36" xfId="399"/>
    <cellStyle name="Normal 2 2 4 37" xfId="400"/>
    <cellStyle name="Normal 2 2 4 38" xfId="383"/>
    <cellStyle name="Normal 2 2 4 39" xfId="371"/>
    <cellStyle name="Normal 2 2 4 4" xfId="61"/>
    <cellStyle name="Normal 2 2 4 40" xfId="402"/>
    <cellStyle name="Normal 2 2 4 41" xfId="410"/>
    <cellStyle name="Normal 2 2 4 42" xfId="423"/>
    <cellStyle name="Normal 2 2 4 43" xfId="439"/>
    <cellStyle name="Normal 2 2 4 44" xfId="436"/>
    <cellStyle name="Normal 2 2 4 5" xfId="77"/>
    <cellStyle name="Normal 2 2 4 5 2" xfId="86"/>
    <cellStyle name="Normal 2 2 4 5 3" xfId="91"/>
    <cellStyle name="Normal 2 2 4 5 3 2" xfId="96"/>
    <cellStyle name="Normal 2 2 4 5 4" xfId="101"/>
    <cellStyle name="Normal 2 2 4 5 5" xfId="99"/>
    <cellStyle name="Normal 2 2 4 5 5 2" xfId="107"/>
    <cellStyle name="Normal 2 2 4 6" xfId="104"/>
    <cellStyle name="Normal 2 2 4 7" xfId="72"/>
    <cellStyle name="Normal 2 2 4 8" xfId="116"/>
    <cellStyle name="Normal 2 2 4 9" xfId="125"/>
    <cellStyle name="Normal 2 2 5" xfId="475"/>
    <cellStyle name="Normal 2 2 5 10" xfId="2198"/>
    <cellStyle name="Normal 2 2 5 11" xfId="2227"/>
    <cellStyle name="Normal 2 2 5 12" xfId="2203"/>
    <cellStyle name="Normal 2 2 5 2" xfId="489"/>
    <cellStyle name="Normal 2 2 5 3" xfId="2186"/>
    <cellStyle name="Normal 2 2 5 4" xfId="2212"/>
    <cellStyle name="Normal 2 2 5 5" xfId="483"/>
    <cellStyle name="Normal 2 2 5 6" xfId="2210"/>
    <cellStyle name="Normal 2 2 5 7" xfId="2196"/>
    <cellStyle name="Normal 2 2 5 8" xfId="482"/>
    <cellStyle name="Normal 2 2 5 9" xfId="2224"/>
    <cellStyle name="Normal 2 2 6" xfId="490"/>
    <cellStyle name="Normal 2 2 7" xfId="476"/>
    <cellStyle name="Normal 2 2 8" xfId="2197"/>
    <cellStyle name="Normal 2 2 9" xfId="2195"/>
    <cellStyle name="Normal 2 20" xfId="1078"/>
    <cellStyle name="Normal 2 21" xfId="1096"/>
    <cellStyle name="Normal 2 22" xfId="1112"/>
    <cellStyle name="Normal 2 23" xfId="1129"/>
    <cellStyle name="Normal 2 24" xfId="1054"/>
    <cellStyle name="Normal 2 25" xfId="774"/>
    <cellStyle name="Normal 2 26" xfId="1205"/>
    <cellStyle name="Normal 2 27" xfId="872"/>
    <cellStyle name="Normal 2 28" xfId="1156"/>
    <cellStyle name="Normal 2 29" xfId="1234"/>
    <cellStyle name="Normal 2 3" xfId="47"/>
    <cellStyle name="Normal 2 30" xfId="1250"/>
    <cellStyle name="Normal 2 31" xfId="1266"/>
    <cellStyle name="Normal 2 32" xfId="1285"/>
    <cellStyle name="Normal 2 33" xfId="1303"/>
    <cellStyle name="Normal 2 34" xfId="1322"/>
    <cellStyle name="Normal 2 35" xfId="1340"/>
    <cellStyle name="Normal 2 36" xfId="1357"/>
    <cellStyle name="Normal 2 37" xfId="1375"/>
    <cellStyle name="Normal 2 38" xfId="1391"/>
    <cellStyle name="Normal 2 39" xfId="1408"/>
    <cellStyle name="Normal 2 4" xfId="470"/>
    <cellStyle name="Normal 2 4 10" xfId="2207"/>
    <cellStyle name="Normal 2 4 11" xfId="2220"/>
    <cellStyle name="Normal 2 4 12" xfId="2190"/>
    <cellStyle name="Normal 2 4 2" xfId="488"/>
    <cellStyle name="Normal 2 4 3" xfId="2185"/>
    <cellStyle name="Normal 2 4 4" xfId="2204"/>
    <cellStyle name="Normal 2 4 5" xfId="479"/>
    <cellStyle name="Normal 2 4 6" xfId="2201"/>
    <cellStyle name="Normal 2 4 7" xfId="2230"/>
    <cellStyle name="Normal 2 4 8" xfId="2215"/>
    <cellStyle name="Normal 2 4 9" xfId="2226"/>
    <cellStyle name="Normal 2 40" xfId="1426"/>
    <cellStyle name="Normal 2 41" xfId="1444"/>
    <cellStyle name="Normal 2 42" xfId="1461"/>
    <cellStyle name="Normal 2 43" xfId="1479"/>
    <cellStyle name="Normal 2 44" xfId="1495"/>
    <cellStyle name="Normal 2 45" xfId="1509"/>
    <cellStyle name="Normal 2 46" xfId="1055"/>
    <cellStyle name="Normal 2 47" xfId="1242"/>
    <cellStyle name="Normal 2 48" xfId="1366"/>
    <cellStyle name="Normal 2 49" xfId="1437"/>
    <cellStyle name="Normal 2 5" xfId="491"/>
    <cellStyle name="Normal 2 50" xfId="1483"/>
    <cellStyle name="Normal 2 51" xfId="1604"/>
    <cellStyle name="Normal 2 52" xfId="1620"/>
    <cellStyle name="Normal 2 53" xfId="1636"/>
    <cellStyle name="Normal 2 54" xfId="1652"/>
    <cellStyle name="Normal 2 55" xfId="1668"/>
    <cellStyle name="Normal 2 56" xfId="1684"/>
    <cellStyle name="Normal 2 57" xfId="1700"/>
    <cellStyle name="Normal 2 58" xfId="1716"/>
    <cellStyle name="Normal 2 59" xfId="1731"/>
    <cellStyle name="Normal 2 6" xfId="529"/>
    <cellStyle name="Normal 2 60" xfId="1746"/>
    <cellStyle name="Normal 2 61" xfId="1761"/>
    <cellStyle name="Normal 2 62" xfId="1776"/>
    <cellStyle name="Normal 2 63" xfId="1791"/>
    <cellStyle name="Normal 2 64" xfId="1806"/>
    <cellStyle name="Normal 2 65" xfId="1821"/>
    <cellStyle name="Normal 2 66" xfId="1836"/>
    <cellStyle name="Normal 2 67" xfId="1851"/>
    <cellStyle name="Normal 2 68" xfId="1866"/>
    <cellStyle name="Normal 2 69" xfId="1881"/>
    <cellStyle name="Normal 2 7" xfId="842"/>
    <cellStyle name="Normal 2 70" xfId="1894"/>
    <cellStyle name="Normal 2 71" xfId="1907"/>
    <cellStyle name="Normal 2 72" xfId="1920"/>
    <cellStyle name="Normal 2 73" xfId="1933"/>
    <cellStyle name="Normal 2 74" xfId="1945"/>
    <cellStyle name="Normal 2 75" xfId="1957"/>
    <cellStyle name="Normal 2 76" xfId="1969"/>
    <cellStyle name="Normal 2 77" xfId="1981"/>
    <cellStyle name="Normal 2 78" xfId="1993"/>
    <cellStyle name="Normal 2 79" xfId="2005"/>
    <cellStyle name="Normal 2 8" xfId="907"/>
    <cellStyle name="Normal 2 80" xfId="2017"/>
    <cellStyle name="Normal 2 81" xfId="2029"/>
    <cellStyle name="Normal 2 82" xfId="2041"/>
    <cellStyle name="Normal 2 83" xfId="2053"/>
    <cellStyle name="Normal 2 84" xfId="2065"/>
    <cellStyle name="Normal 2 85" xfId="2077"/>
    <cellStyle name="Normal 2 86" xfId="2089"/>
    <cellStyle name="Normal 2 87" xfId="2100"/>
    <cellStyle name="Normal 2 88" xfId="2110"/>
    <cellStyle name="Normal 2 89" xfId="2120"/>
    <cellStyle name="Normal 2 9" xfId="525"/>
    <cellStyle name="Normal 2 90" xfId="2128"/>
    <cellStyle name="Normal 2 91" xfId="2135"/>
    <cellStyle name="Normal 2 92" xfId="2142"/>
    <cellStyle name="Normal 2 93" xfId="2149"/>
    <cellStyle name="Normal 2 94" xfId="2156"/>
    <cellStyle name="Normal 2 95" xfId="485"/>
    <cellStyle name="Normal 2 96" xfId="2223"/>
    <cellStyle name="Normal 2 97" xfId="2194"/>
    <cellStyle name="Normal 2 98" xfId="486"/>
    <cellStyle name="Normal 2 99" xfId="2189"/>
    <cellStyle name="Normal 20" xfId="459"/>
    <cellStyle name="Normal 21" xfId="460"/>
    <cellStyle name="Normal 22" xfId="461"/>
    <cellStyle name="Normal 23" xfId="462"/>
    <cellStyle name="Normal 24" xfId="463"/>
    <cellStyle name="Normal 25" xfId="467"/>
    <cellStyle name="Normal 25 10" xfId="2221"/>
    <cellStyle name="Normal 25 11" xfId="2217"/>
    <cellStyle name="Normal 25 12" xfId="2202"/>
    <cellStyle name="Normal 25 2" xfId="487"/>
    <cellStyle name="Normal 25 3" xfId="2184"/>
    <cellStyle name="Normal 25 4" xfId="2213"/>
    <cellStyle name="Normal 25 5" xfId="480"/>
    <cellStyle name="Normal 25 6" xfId="2209"/>
    <cellStyle name="Normal 25 7" xfId="2229"/>
    <cellStyle name="Normal 25 8" xfId="2218"/>
    <cellStyle name="Normal 25 9" xfId="2222"/>
    <cellStyle name="Normal 26" xfId="464"/>
    <cellStyle name="Normal 27" xfId="465"/>
    <cellStyle name="Normal 28" xfId="466"/>
    <cellStyle name="Normal 29" xfId="473"/>
    <cellStyle name="Normal 29 10" xfId="792"/>
    <cellStyle name="Normal 29 11" xfId="670"/>
    <cellStyle name="Normal 29 12" xfId="595"/>
    <cellStyle name="Normal 29 13" xfId="656"/>
    <cellStyle name="Normal 29 14" xfId="549"/>
    <cellStyle name="Normal 29 15" xfId="742"/>
    <cellStyle name="Normal 29 16" xfId="686"/>
    <cellStyle name="Normal 29 17" xfId="854"/>
    <cellStyle name="Normal 29 18" xfId="841"/>
    <cellStyle name="Normal 29 19" xfId="602"/>
    <cellStyle name="Normal 29 2" xfId="532"/>
    <cellStyle name="Normal 29 20" xfId="1052"/>
    <cellStyle name="Normal 29 21" xfId="1082"/>
    <cellStyle name="Normal 29 22" xfId="925"/>
    <cellStyle name="Normal 29 23" xfId="1202"/>
    <cellStyle name="Normal 29 24" xfId="958"/>
    <cellStyle name="Normal 29 25" xfId="914"/>
    <cellStyle name="Normal 29 26" xfId="573"/>
    <cellStyle name="Normal 29 27" xfId="613"/>
    <cellStyle name="Normal 29 28" xfId="935"/>
    <cellStyle name="Normal 29 29" xfId="590"/>
    <cellStyle name="Normal 29 3" xfId="867"/>
    <cellStyle name="Normal 29 30" xfId="1131"/>
    <cellStyle name="Normal 29 31" xfId="1102"/>
    <cellStyle name="Normal 29 32" xfId="1133"/>
    <cellStyle name="Normal 29 33" xfId="766"/>
    <cellStyle name="Normal 29 34" xfId="575"/>
    <cellStyle name="Normal 29 35" xfId="666"/>
    <cellStyle name="Normal 29 36" xfId="893"/>
    <cellStyle name="Normal 29 37" xfId="855"/>
    <cellStyle name="Normal 29 38" xfId="612"/>
    <cellStyle name="Normal 29 39" xfId="1169"/>
    <cellStyle name="Normal 29 4" xfId="702"/>
    <cellStyle name="Normal 29 40" xfId="1213"/>
    <cellStyle name="Normal 29 41" xfId="1155"/>
    <cellStyle name="Normal 29 42" xfId="1438"/>
    <cellStyle name="Normal 29 43" xfId="600"/>
    <cellStyle name="Normal 29 44" xfId="1462"/>
    <cellStyle name="Normal 29 45" xfId="1293"/>
    <cellStyle name="Normal 29 46" xfId="1377"/>
    <cellStyle name="Normal 29 47" xfId="908"/>
    <cellStyle name="Normal 29 48" xfId="1275"/>
    <cellStyle name="Normal 29 49" xfId="776"/>
    <cellStyle name="Normal 29 5" xfId="648"/>
    <cellStyle name="Normal 29 50" xfId="1454"/>
    <cellStyle name="Normal 29 51" xfId="1427"/>
    <cellStyle name="Normal 29 52" xfId="717"/>
    <cellStyle name="Normal 29 53" xfId="843"/>
    <cellStyle name="Normal 29 54" xfId="1235"/>
    <cellStyle name="Normal 29 55" xfId="1409"/>
    <cellStyle name="Normal 29 56" xfId="1429"/>
    <cellStyle name="Normal 29 57" xfId="858"/>
    <cellStyle name="Normal 29 58" xfId="1017"/>
    <cellStyle name="Normal 29 59" xfId="1167"/>
    <cellStyle name="Normal 29 6" xfId="536"/>
    <cellStyle name="Normal 29 60" xfId="1119"/>
    <cellStyle name="Normal 29 61" xfId="1312"/>
    <cellStyle name="Normal 29 62" xfId="1589"/>
    <cellStyle name="Normal 29 63" xfId="1436"/>
    <cellStyle name="Normal 29 64" xfId="924"/>
    <cellStyle name="Normal 29 65" xfId="1140"/>
    <cellStyle name="Normal 29 66" xfId="680"/>
    <cellStyle name="Normal 29 67" xfId="699"/>
    <cellStyle name="Normal 29 68" xfId="1091"/>
    <cellStyle name="Normal 29 69" xfId="1572"/>
    <cellStyle name="Normal 29 7" xfId="835"/>
    <cellStyle name="Normal 29 70" xfId="1456"/>
    <cellStyle name="Normal 29 71" xfId="1439"/>
    <cellStyle name="Normal 29 72" xfId="1576"/>
    <cellStyle name="Normal 29 73" xfId="1159"/>
    <cellStyle name="Normal 29 74" xfId="1526"/>
    <cellStyle name="Normal 29 75" xfId="1084"/>
    <cellStyle name="Normal 29 76" xfId="885"/>
    <cellStyle name="Normal 29 77" xfId="1556"/>
    <cellStyle name="Normal 29 78" xfId="1525"/>
    <cellStyle name="Normal 29 79" xfId="1231"/>
    <cellStyle name="Normal 29 8" xfId="745"/>
    <cellStyle name="Normal 29 80" xfId="697"/>
    <cellStyle name="Normal 29 81" xfId="683"/>
    <cellStyle name="Normal 29 82" xfId="1549"/>
    <cellStyle name="Normal 29 83" xfId="558"/>
    <cellStyle name="Normal 29 84" xfId="877"/>
    <cellStyle name="Normal 29 85" xfId="1515"/>
    <cellStyle name="Normal 29 86" xfId="1432"/>
    <cellStyle name="Normal 29 87" xfId="1223"/>
    <cellStyle name="Normal 29 88" xfId="1502"/>
    <cellStyle name="Normal 29 89" xfId="945"/>
    <cellStyle name="Normal 29 9" xfId="660"/>
    <cellStyle name="Normal 29 90" xfId="1518"/>
    <cellStyle name="Normal 3" xfId="42"/>
    <cellStyle name="Normal 3 10" xfId="900"/>
    <cellStyle name="Normal 3 11" xfId="496"/>
    <cellStyle name="Normal 3 12" xfId="502"/>
    <cellStyle name="Normal 3 13" xfId="928"/>
    <cellStyle name="Normal 3 14" xfId="947"/>
    <cellStyle name="Normal 3 15" xfId="965"/>
    <cellStyle name="Normal 3 16" xfId="984"/>
    <cellStyle name="Normal 3 17" xfId="1001"/>
    <cellStyle name="Normal 3 18" xfId="1019"/>
    <cellStyle name="Normal 3 19" xfId="1037"/>
    <cellStyle name="Normal 3 2" xfId="534"/>
    <cellStyle name="Normal 3 20" xfId="539"/>
    <cellStyle name="Normal 3 21" xfId="837"/>
    <cellStyle name="Normal 3 22" xfId="553"/>
    <cellStyle name="Normal 3 23" xfId="1157"/>
    <cellStyle name="Normal 3 24" xfId="1192"/>
    <cellStyle name="Normal 3 25" xfId="839"/>
    <cellStyle name="Normal 3 26" xfId="754"/>
    <cellStyle name="Normal 3 27" xfId="605"/>
    <cellStyle name="Normal 3 28" xfId="1208"/>
    <cellStyle name="Normal 3 29" xfId="962"/>
    <cellStyle name="Normal 3 3" xfId="863"/>
    <cellStyle name="Normal 3 30" xfId="1221"/>
    <cellStyle name="Normal 3 31" xfId="1245"/>
    <cellStyle name="Normal 3 32" xfId="1260"/>
    <cellStyle name="Normal 3 33" xfId="1279"/>
    <cellStyle name="Normal 3 34" xfId="1297"/>
    <cellStyle name="Normal 3 35" xfId="1316"/>
    <cellStyle name="Normal 3 36" xfId="1334"/>
    <cellStyle name="Normal 3 37" xfId="1351"/>
    <cellStyle name="Normal 3 38" xfId="1369"/>
    <cellStyle name="Normal 3 39" xfId="1385"/>
    <cellStyle name="Normal 3 4" xfId="548"/>
    <cellStyle name="Normal 3 40" xfId="1402"/>
    <cellStyle name="Normal 3 41" xfId="1420"/>
    <cellStyle name="Normal 3 42" xfId="1002"/>
    <cellStyle name="Normal 3 43" xfId="783"/>
    <cellStyle name="Normal 3 44" xfId="1541"/>
    <cellStyle name="Normal 3 45" xfId="1033"/>
    <cellStyle name="Normal 3 46" xfId="921"/>
    <cellStyle name="Normal 3 47" xfId="1399"/>
    <cellStyle name="Normal 3 48" xfId="1138"/>
    <cellStyle name="Normal 3 49" xfId="1574"/>
    <cellStyle name="Normal 3 5" xfId="736"/>
    <cellStyle name="Normal 3 50" xfId="1307"/>
    <cellStyle name="Normal 3 51" xfId="1560"/>
    <cellStyle name="Normal 3 52" xfId="1596"/>
    <cellStyle name="Normal 3 53" xfId="1614"/>
    <cellStyle name="Normal 3 54" xfId="1630"/>
    <cellStyle name="Normal 3 55" xfId="1646"/>
    <cellStyle name="Normal 3 56" xfId="1662"/>
    <cellStyle name="Normal 3 57" xfId="1678"/>
    <cellStyle name="Normal 3 58" xfId="1694"/>
    <cellStyle name="Normal 3 59" xfId="1710"/>
    <cellStyle name="Normal 3 6" xfId="674"/>
    <cellStyle name="Normal 3 60" xfId="1725"/>
    <cellStyle name="Normal 3 61" xfId="1740"/>
    <cellStyle name="Normal 3 62" xfId="1755"/>
    <cellStyle name="Normal 3 63" xfId="1770"/>
    <cellStyle name="Normal 3 64" xfId="1785"/>
    <cellStyle name="Normal 3 65" xfId="1800"/>
    <cellStyle name="Normal 3 66" xfId="1815"/>
    <cellStyle name="Normal 3 67" xfId="1830"/>
    <cellStyle name="Normal 3 68" xfId="1845"/>
    <cellStyle name="Normal 3 69" xfId="1860"/>
    <cellStyle name="Normal 3 7" xfId="587"/>
    <cellStyle name="Normal 3 70" xfId="1875"/>
    <cellStyle name="Normal 3 71" xfId="1889"/>
    <cellStyle name="Normal 3 72" xfId="1902"/>
    <cellStyle name="Normal 3 73" xfId="1915"/>
    <cellStyle name="Normal 3 74" xfId="1928"/>
    <cellStyle name="Normal 3 75" xfId="1940"/>
    <cellStyle name="Normal 3 76" xfId="1952"/>
    <cellStyle name="Normal 3 77" xfId="1964"/>
    <cellStyle name="Normal 3 78" xfId="1976"/>
    <cellStyle name="Normal 3 79" xfId="1988"/>
    <cellStyle name="Normal 3 8" xfId="657"/>
    <cellStyle name="Normal 3 80" xfId="2000"/>
    <cellStyle name="Normal 3 81" xfId="2012"/>
    <cellStyle name="Normal 3 82" xfId="2024"/>
    <cellStyle name="Normal 3 83" xfId="2036"/>
    <cellStyle name="Normal 3 84" xfId="2048"/>
    <cellStyle name="Normal 3 85" xfId="2060"/>
    <cellStyle name="Normal 3 86" xfId="2072"/>
    <cellStyle name="Normal 3 87" xfId="2084"/>
    <cellStyle name="Normal 3 88" xfId="2095"/>
    <cellStyle name="Normal 3 89" xfId="2105"/>
    <cellStyle name="Normal 3 9" xfId="812"/>
    <cellStyle name="Normal 3 90" xfId="2115"/>
    <cellStyle name="Normal 30" xfId="472"/>
    <cellStyle name="Normal 30 10" xfId="856"/>
    <cellStyle name="Normal 30 11" xfId="816"/>
    <cellStyle name="Normal 30 12" xfId="546"/>
    <cellStyle name="Normal 30 13" xfId="751"/>
    <cellStyle name="Normal 30 14" xfId="777"/>
    <cellStyle name="Normal 30 15" xfId="833"/>
    <cellStyle name="Normal 30 16" xfId="739"/>
    <cellStyle name="Normal 30 17" xfId="634"/>
    <cellStyle name="Normal 30 18" xfId="762"/>
    <cellStyle name="Normal 30 19" xfId="638"/>
    <cellStyle name="Normal 30 2" xfId="531"/>
    <cellStyle name="Normal 30 20" xfId="861"/>
    <cellStyle name="Normal 30 21" xfId="1166"/>
    <cellStyle name="Normal 30 22" xfId="897"/>
    <cellStyle name="Normal 30 23" xfId="555"/>
    <cellStyle name="Normal 30 24" xfId="773"/>
    <cellStyle name="Normal 30 25" xfId="630"/>
    <cellStyle name="Normal 30 26" xfId="537"/>
    <cellStyle name="Normal 30 27" xfId="895"/>
    <cellStyle name="Normal 30 28" xfId="810"/>
    <cellStyle name="Normal 30 29" xfId="1184"/>
    <cellStyle name="Normal 30 3" xfId="868"/>
    <cellStyle name="Normal 30 30" xfId="873"/>
    <cellStyle name="Normal 30 31" xfId="659"/>
    <cellStyle name="Normal 30 32" xfId="966"/>
    <cellStyle name="Normal 30 33" xfId="794"/>
    <cellStyle name="Normal 30 34" xfId="1026"/>
    <cellStyle name="Normal 30 35" xfId="1065"/>
    <cellStyle name="Normal 30 36" xfId="1020"/>
    <cellStyle name="Normal 30 37" xfId="692"/>
    <cellStyle name="Normal 30 38" xfId="642"/>
    <cellStyle name="Normal 30 39" xfId="1165"/>
    <cellStyle name="Normal 30 4" xfId="684"/>
    <cellStyle name="Normal 30 40" xfId="891"/>
    <cellStyle name="Normal 30 41" xfId="1206"/>
    <cellStyle name="Normal 30 42" xfId="911"/>
    <cellStyle name="Normal 30 43" xfId="1455"/>
    <cellStyle name="Normal 30 44" xfId="1081"/>
    <cellStyle name="Normal 30 45" xfId="1367"/>
    <cellStyle name="Normal 30 46" xfId="1480"/>
    <cellStyle name="Normal 30 47" xfId="1317"/>
    <cellStyle name="Normal 30 48" xfId="1218"/>
    <cellStyle name="Normal 30 49" xfId="1304"/>
    <cellStyle name="Normal 30 5" xfId="862"/>
    <cellStyle name="Normal 30 50" xfId="1045"/>
    <cellStyle name="Normal 30 51" xfId="750"/>
    <cellStyle name="Normal 30 52" xfId="1473"/>
    <cellStyle name="Normal 30 53" xfId="1435"/>
    <cellStyle name="Normal 30 54" xfId="906"/>
    <cellStyle name="Normal 30 55" xfId="522"/>
    <cellStyle name="Normal 30 56" xfId="1532"/>
    <cellStyle name="Normal 30 57" xfId="1392"/>
    <cellStyle name="Normal 30 58" xfId="560"/>
    <cellStyle name="Normal 30 59" xfId="1070"/>
    <cellStyle name="Normal 30 6" xfId="709"/>
    <cellStyle name="Normal 30 60" xfId="673"/>
    <cellStyle name="Normal 30 61" xfId="1239"/>
    <cellStyle name="Normal 30 62" xfId="1573"/>
    <cellStyle name="Normal 30 63" xfId="1544"/>
    <cellStyle name="Normal 30 64" xfId="1326"/>
    <cellStyle name="Normal 30 65" xfId="1130"/>
    <cellStyle name="Normal 30 66" xfId="1114"/>
    <cellStyle name="Normal 30 67" xfId="1511"/>
    <cellStyle name="Normal 30 68" xfId="665"/>
    <cellStyle name="Normal 30 69" xfId="1088"/>
    <cellStyle name="Normal 30 7" xfId="597"/>
    <cellStyle name="Normal 30 70" xfId="1047"/>
    <cellStyle name="Normal 30 71" xfId="1463"/>
    <cellStyle name="Normal 30 72" xfId="1383"/>
    <cellStyle name="Normal 30 73" xfId="631"/>
    <cellStyle name="Normal 30 74" xfId="1421"/>
    <cellStyle name="Normal 30 75" xfId="1598"/>
    <cellStyle name="Normal 30 76" xfId="1343"/>
    <cellStyle name="Normal 30 77" xfId="1451"/>
    <cellStyle name="Normal 30 78" xfId="581"/>
    <cellStyle name="Normal 30 79" xfId="1193"/>
    <cellStyle name="Normal 30 8" xfId="621"/>
    <cellStyle name="Normal 30 80" xfId="619"/>
    <cellStyle name="Normal 30 81" xfId="554"/>
    <cellStyle name="Normal 30 82" xfId="1428"/>
    <cellStyle name="Normal 30 83" xfId="1087"/>
    <cellStyle name="Normal 30 84" xfId="1295"/>
    <cellStyle name="Normal 30 85" xfId="1471"/>
    <cellStyle name="Normal 30 86" xfId="1332"/>
    <cellStyle name="Normal 30 87" xfId="1124"/>
    <cellStyle name="Normal 30 88" xfId="1393"/>
    <cellStyle name="Normal 30 89" xfId="663"/>
    <cellStyle name="Normal 30 9" xfId="827"/>
    <cellStyle name="Normal 30 90" xfId="1593"/>
    <cellStyle name="Normal 31" xfId="468"/>
    <cellStyle name="Normal 32" xfId="469"/>
    <cellStyle name="Normal 33" xfId="2199"/>
    <cellStyle name="Normal 34" xfId="2216"/>
    <cellStyle name="Normal 35" xfId="2193"/>
    <cellStyle name="Normal 36" xfId="477"/>
    <cellStyle name="Normal 37" xfId="2187"/>
    <cellStyle name="Normal 38" xfId="2211"/>
    <cellStyle name="Normal 39" xfId="2206"/>
    <cellStyle name="Normal 4" xfId="443"/>
    <cellStyle name="Normal 40" xfId="2214"/>
    <cellStyle name="Normal 5" xfId="444"/>
    <cellStyle name="Normal 6" xfId="445"/>
    <cellStyle name="Normal 7" xfId="446"/>
    <cellStyle name="Normal 8" xfId="447"/>
    <cellStyle name="Normal 9" xfId="448"/>
    <cellStyle name="Note" xfId="15" builtinId="10" customBuiltin="1"/>
    <cellStyle name="Note 2" xfId="474"/>
    <cellStyle name="Note 2 10" xfId="857"/>
    <cellStyle name="Note 2 11" xfId="785"/>
    <cellStyle name="Note 2 12" xfId="730"/>
    <cellStyle name="Note 2 13" xfId="698"/>
    <cellStyle name="Note 2 14" xfId="731"/>
    <cellStyle name="Note 2 15" xfId="748"/>
    <cellStyle name="Note 2 16" xfId="640"/>
    <cellStyle name="Note 2 17" xfId="695"/>
    <cellStyle name="Note 2 18" xfId="759"/>
    <cellStyle name="Note 2 19" xfId="701"/>
    <cellStyle name="Note 2 2" xfId="533"/>
    <cellStyle name="Note 2 20" xfId="994"/>
    <cellStyle name="Note 2 21" xfId="1071"/>
    <cellStyle name="Note 2 22" xfId="831"/>
    <cellStyle name="Note 2 23" xfId="1168"/>
    <cellStyle name="Note 2 24" xfId="985"/>
    <cellStyle name="Note 2 25" xfId="649"/>
    <cellStyle name="Note 2 26" xfId="896"/>
    <cellStyle name="Note 2 27" xfId="685"/>
    <cellStyle name="Note 2 28" xfId="508"/>
    <cellStyle name="Note 2 29" xfId="769"/>
    <cellStyle name="Note 2 3" xfId="865"/>
    <cellStyle name="Note 2 30" xfId="999"/>
    <cellStyle name="Note 2 31" xfId="805"/>
    <cellStyle name="Note 2 32" xfId="1106"/>
    <cellStyle name="Note 2 33" xfId="1051"/>
    <cellStyle name="Note 2 34" xfId="672"/>
    <cellStyle name="Note 2 35" xfId="1172"/>
    <cellStyle name="Note 2 36" xfId="551"/>
    <cellStyle name="Note 2 37" xfId="624"/>
    <cellStyle name="Note 2 38" xfId="880"/>
    <cellStyle name="Note 2 39" xfId="662"/>
    <cellStyle name="Note 2 4" xfId="740"/>
    <cellStyle name="Note 2 40" xfId="723"/>
    <cellStyle name="Note 2 41" xfId="1103"/>
    <cellStyle name="Note 2 42" xfId="1015"/>
    <cellStyle name="Note 2 43" xfId="881"/>
    <cellStyle name="Note 2 44" xfId="500"/>
    <cellStyle name="Note 2 45" xfId="1160"/>
    <cellStyle name="Note 2 46" xfId="1098"/>
    <cellStyle name="Note 2 47" xfId="1370"/>
    <cellStyle name="Note 2 48" xfId="1489"/>
    <cellStyle name="Note 2 49" xfId="1497"/>
    <cellStyle name="Note 2 5" xfId="545"/>
    <cellStyle name="Note 2 50" xfId="1137"/>
    <cellStyle name="Note 2 51" xfId="1276"/>
    <cellStyle name="Note 2 52" xfId="1207"/>
    <cellStyle name="Note 2 53" xfId="1545"/>
    <cellStyle name="Note 2 54" xfId="1294"/>
    <cellStyle name="Note 2 55" xfId="668"/>
    <cellStyle name="Note 2 56" xfId="1154"/>
    <cellStyle name="Note 2 57" xfId="1504"/>
    <cellStyle name="Note 2 58" xfId="1225"/>
    <cellStyle name="Note 2 59" xfId="961"/>
    <cellStyle name="Note 2 6" xfId="752"/>
    <cellStyle name="Note 2 60" xfId="704"/>
    <cellStyle name="Note 2 61" xfId="1519"/>
    <cellStyle name="Note 2 62" xfId="1453"/>
    <cellStyle name="Note 2 63" xfId="737"/>
    <cellStyle name="Note 2 64" xfId="493"/>
    <cellStyle name="Note 2 65" xfId="517"/>
    <cellStyle name="Note 2 66" xfId="1089"/>
    <cellStyle name="Note 2 67" xfId="1490"/>
    <cellStyle name="Note 2 68" xfId="615"/>
    <cellStyle name="Note 2 69" xfId="1400"/>
    <cellStyle name="Note 2 7" xfId="755"/>
    <cellStyle name="Note 2 70" xfId="606"/>
    <cellStyle name="Note 2 71" xfId="1267"/>
    <cellStyle name="Note 2 72" xfId="705"/>
    <cellStyle name="Note 2 73" xfId="1470"/>
    <cellStyle name="Note 2 74" xfId="1173"/>
    <cellStyle name="Note 2 75" xfId="543"/>
    <cellStyle name="Note 2 76" xfId="589"/>
    <cellStyle name="Note 2 77" xfId="741"/>
    <cellStyle name="Note 2 78" xfId="1430"/>
    <cellStyle name="Note 2 79" xfId="1547"/>
    <cellStyle name="Note 2 8" xfId="734"/>
    <cellStyle name="Note 2 80" xfId="874"/>
    <cellStyle name="Note 2 81" xfId="1501"/>
    <cellStyle name="Note 2 82" xfId="1531"/>
    <cellStyle name="Note 2 83" xfId="1581"/>
    <cellStyle name="Note 2 84" xfId="1009"/>
    <cellStyle name="Note 2 85" xfId="1062"/>
    <cellStyle name="Note 2 86" xfId="807"/>
    <cellStyle name="Note 2 87" xfId="738"/>
    <cellStyle name="Note 2 88" xfId="1277"/>
    <cellStyle name="Note 2 89" xfId="992"/>
    <cellStyle name="Note 2 9" xfId="689"/>
    <cellStyle name="Note 2 90" xfId="1028"/>
    <cellStyle name="Note 3" xfId="471"/>
    <cellStyle name="Note 3 10" xfId="556"/>
    <cellStyle name="Note 3 11" xfId="902"/>
    <cellStyle name="Note 3 12" xfId="498"/>
    <cellStyle name="Note 3 13" xfId="910"/>
    <cellStyle name="Note 3 14" xfId="511"/>
    <cellStyle name="Note 3 15" xfId="538"/>
    <cellStyle name="Note 3 16" xfId="828"/>
    <cellStyle name="Note 3 17" xfId="823"/>
    <cellStyle name="Note 3 18" xfId="791"/>
    <cellStyle name="Note 3 19" xfId="681"/>
    <cellStyle name="Note 3 2" xfId="530"/>
    <cellStyle name="Note 3 20" xfId="713"/>
    <cellStyle name="Note 3 21" xfId="760"/>
    <cellStyle name="Note 3 22" xfId="504"/>
    <cellStyle name="Note 3 23" xfId="1132"/>
    <cellStyle name="Note 3 24" xfId="1107"/>
    <cellStyle name="Note 3 25" xfId="899"/>
    <cellStyle name="Note 3 26" xfId="722"/>
    <cellStyle name="Note 3 27" xfId="628"/>
    <cellStyle name="Note 3 28" xfId="943"/>
    <cellStyle name="Note 3 29" xfId="1182"/>
    <cellStyle name="Note 3 3" xfId="852"/>
    <cellStyle name="Note 3 30" xfId="1224"/>
    <cellStyle name="Note 3 31" xfId="846"/>
    <cellStyle name="Note 3 32" xfId="644"/>
    <cellStyle name="Note 3 33" xfId="809"/>
    <cellStyle name="Note 3 34" xfId="707"/>
    <cellStyle name="Note 3 35" xfId="1010"/>
    <cellStyle name="Note 3 36" xfId="940"/>
    <cellStyle name="Note 3 37" xfId="604"/>
    <cellStyle name="Note 3 38" xfId="1105"/>
    <cellStyle name="Note 3 39" xfId="836"/>
    <cellStyle name="Note 3 4" xfId="799"/>
    <cellStyle name="Note 3 40" xfId="693"/>
    <cellStyle name="Note 3 41" xfId="1147"/>
    <cellStyle name="Note 3 42" xfId="726"/>
    <cellStyle name="Note 3 43" xfId="814"/>
    <cellStyle name="Note 3 44" xfId="682"/>
    <cellStyle name="Note 3 45" xfId="1286"/>
    <cellStyle name="Note 3 46" xfId="1335"/>
    <cellStyle name="Note 3 47" xfId="926"/>
    <cellStyle name="Note 3 48" xfId="884"/>
    <cellStyle name="Note 3 49" xfId="1079"/>
    <cellStyle name="Note 3 5" xfId="629"/>
    <cellStyle name="Note 3 50" xfId="1466"/>
    <cellStyle name="Note 3 51" xfId="1578"/>
    <cellStyle name="Note 3 52" xfId="1348"/>
    <cellStyle name="Note 3 53" xfId="1229"/>
    <cellStyle name="Note 3 54" xfId="1600"/>
    <cellStyle name="Note 3 55" xfId="1530"/>
    <cellStyle name="Note 3 56" xfId="771"/>
    <cellStyle name="Note 3 57" xfId="720"/>
    <cellStyle name="Note 3 58" xfId="643"/>
    <cellStyle name="Note 3 59" xfId="982"/>
    <cellStyle name="Note 3 6" xfId="572"/>
    <cellStyle name="Note 3 60" xfId="1516"/>
    <cellStyle name="Note 3 61" xfId="944"/>
    <cellStyle name="Note 3 62" xfId="1558"/>
    <cellStyle name="Note 3 63" xfId="1289"/>
    <cellStyle name="Note 3 64" xfId="991"/>
    <cellStyle name="Note 3 65" xfId="1488"/>
    <cellStyle name="Note 3 66" xfId="1188"/>
    <cellStyle name="Note 3 67" xfId="1120"/>
    <cellStyle name="Note 3 68" xfId="1588"/>
    <cellStyle name="Note 3 69" xfId="1608"/>
    <cellStyle name="Note 3 7" xfId="834"/>
    <cellStyle name="Note 3 70" xfId="1624"/>
    <cellStyle name="Note 3 71" xfId="1640"/>
    <cellStyle name="Note 3 72" xfId="1656"/>
    <cellStyle name="Note 3 73" xfId="1672"/>
    <cellStyle name="Note 3 74" xfId="1688"/>
    <cellStyle name="Note 3 75" xfId="1704"/>
    <cellStyle name="Note 3 76" xfId="1719"/>
    <cellStyle name="Note 3 77" xfId="1734"/>
    <cellStyle name="Note 3 78" xfId="1749"/>
    <cellStyle name="Note 3 79" xfId="1764"/>
    <cellStyle name="Note 3 8" xfId="696"/>
    <cellStyle name="Note 3 80" xfId="1779"/>
    <cellStyle name="Note 3 81" xfId="1794"/>
    <cellStyle name="Note 3 82" xfId="1809"/>
    <cellStyle name="Note 3 83" xfId="1824"/>
    <cellStyle name="Note 3 84" xfId="1839"/>
    <cellStyle name="Note 3 85" xfId="1854"/>
    <cellStyle name="Note 3 86" xfId="1869"/>
    <cellStyle name="Note 3 87" xfId="1884"/>
    <cellStyle name="Note 3 88" xfId="1897"/>
    <cellStyle name="Note 3 89" xfId="1910"/>
    <cellStyle name="Note 3 9" xfId="729"/>
    <cellStyle name="Note 3 90" xfId="1923"/>
    <cellStyle name="Note 4" xfId="492"/>
    <cellStyle name="Note 4 10" xfId="1077"/>
    <cellStyle name="Note 4 11" xfId="1095"/>
    <cellStyle name="Note 4 12" xfId="1111"/>
    <cellStyle name="Note 4 13" xfId="1128"/>
    <cellStyle name="Note 4 14" xfId="1145"/>
    <cellStyle name="Note 4 15" xfId="1164"/>
    <cellStyle name="Note 4 16" xfId="1181"/>
    <cellStyle name="Note 4 17" xfId="1198"/>
    <cellStyle name="Note 4 18" xfId="1212"/>
    <cellStyle name="Note 4 19" xfId="1228"/>
    <cellStyle name="Note 4 2" xfId="933"/>
    <cellStyle name="Note 4 20" xfId="1249"/>
    <cellStyle name="Note 4 21" xfId="1265"/>
    <cellStyle name="Note 4 22" xfId="1284"/>
    <cellStyle name="Note 4 23" xfId="1302"/>
    <cellStyle name="Note 4 24" xfId="1321"/>
    <cellStyle name="Note 4 25" xfId="1339"/>
    <cellStyle name="Note 4 26" xfId="1356"/>
    <cellStyle name="Note 4 27" xfId="1374"/>
    <cellStyle name="Note 4 28" xfId="1390"/>
    <cellStyle name="Note 4 29" xfId="1407"/>
    <cellStyle name="Note 4 3" xfId="952"/>
    <cellStyle name="Note 4 30" xfId="1425"/>
    <cellStyle name="Note 4 31" xfId="1443"/>
    <cellStyle name="Note 4 32" xfId="1460"/>
    <cellStyle name="Note 4 33" xfId="1478"/>
    <cellStyle name="Note 4 34" xfId="1494"/>
    <cellStyle name="Note 4 35" xfId="1508"/>
    <cellStyle name="Note 4 36" xfId="1523"/>
    <cellStyle name="Note 4 37" xfId="1538"/>
    <cellStyle name="Note 4 38" xfId="1554"/>
    <cellStyle name="Note 4 39" xfId="1569"/>
    <cellStyle name="Note 4 4" xfId="970"/>
    <cellStyle name="Note 4 40" xfId="1585"/>
    <cellStyle name="Note 4 41" xfId="1602"/>
    <cellStyle name="Note 4 42" xfId="1619"/>
    <cellStyle name="Note 4 43" xfId="1635"/>
    <cellStyle name="Note 4 44" xfId="1651"/>
    <cellStyle name="Note 4 45" xfId="1667"/>
    <cellStyle name="Note 4 46" xfId="1683"/>
    <cellStyle name="Note 4 47" xfId="1699"/>
    <cellStyle name="Note 4 48" xfId="1715"/>
    <cellStyle name="Note 4 49" xfId="1730"/>
    <cellStyle name="Note 4 5" xfId="989"/>
    <cellStyle name="Note 4 50" xfId="1745"/>
    <cellStyle name="Note 4 51" xfId="1760"/>
    <cellStyle name="Note 4 52" xfId="1775"/>
    <cellStyle name="Note 4 53" xfId="1790"/>
    <cellStyle name="Note 4 54" xfId="1805"/>
    <cellStyle name="Note 4 55" xfId="1820"/>
    <cellStyle name="Note 4 56" xfId="1835"/>
    <cellStyle name="Note 4 57" xfId="1850"/>
    <cellStyle name="Note 4 58" xfId="1865"/>
    <cellStyle name="Note 4 59" xfId="1880"/>
    <cellStyle name="Note 4 6" xfId="1006"/>
    <cellStyle name="Note 4 60" xfId="1893"/>
    <cellStyle name="Note 4 61" xfId="1906"/>
    <cellStyle name="Note 4 62" xfId="1919"/>
    <cellStyle name="Note 4 63" xfId="1932"/>
    <cellStyle name="Note 4 64" xfId="1944"/>
    <cellStyle name="Note 4 65" xfId="1956"/>
    <cellStyle name="Note 4 66" xfId="1968"/>
    <cellStyle name="Note 4 67" xfId="1980"/>
    <cellStyle name="Note 4 68" xfId="1992"/>
    <cellStyle name="Note 4 69" xfId="2004"/>
    <cellStyle name="Note 4 7" xfId="1024"/>
    <cellStyle name="Note 4 70" xfId="2016"/>
    <cellStyle name="Note 4 71" xfId="2028"/>
    <cellStyle name="Note 4 72" xfId="2040"/>
    <cellStyle name="Note 4 73" xfId="2052"/>
    <cellStyle name="Note 4 74" xfId="2064"/>
    <cellStyle name="Note 4 75" xfId="2076"/>
    <cellStyle name="Note 4 76" xfId="2088"/>
    <cellStyle name="Note 4 77" xfId="2099"/>
    <cellStyle name="Note 4 78" xfId="2109"/>
    <cellStyle name="Note 4 79" xfId="2119"/>
    <cellStyle name="Note 4 8" xfId="1041"/>
    <cellStyle name="Note 4 80" xfId="2127"/>
    <cellStyle name="Note 4 81" xfId="2134"/>
    <cellStyle name="Note 4 82" xfId="2141"/>
    <cellStyle name="Note 4 83" xfId="2148"/>
    <cellStyle name="Note 4 84" xfId="2155"/>
    <cellStyle name="Note 4 85" xfId="2162"/>
    <cellStyle name="Note 4 86" xfId="2167"/>
    <cellStyle name="Note 4 87" xfId="2172"/>
    <cellStyle name="Note 4 88" xfId="2177"/>
    <cellStyle name="Note 4 89" xfId="2182"/>
    <cellStyle name="Note 4 9" xfId="1059"/>
    <cellStyle name="Note 4 90" xfId="218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2"/>
  <sheetViews>
    <sheetView tabSelected="1" topLeftCell="A22" workbookViewId="0">
      <selection activeCell="B2" sqref="B2"/>
    </sheetView>
  </sheetViews>
  <sheetFormatPr defaultRowHeight="15"/>
  <cols>
    <col min="1" max="1" width="19.140625" style="3" customWidth="1"/>
    <col min="2" max="2" width="18.140625" style="3" customWidth="1"/>
    <col min="3" max="3" width="22.140625" style="3" customWidth="1"/>
    <col min="4" max="4" width="12" style="3" customWidth="1"/>
    <col min="5" max="5" width="11.5703125" style="2" customWidth="1"/>
    <col min="6" max="6" width="19.140625" style="2" customWidth="1"/>
    <col min="7" max="15" width="13.7109375" style="2" customWidth="1"/>
    <col min="16" max="16" width="15.28515625" style="3" customWidth="1"/>
    <col min="17" max="17" width="12.42578125" style="3" customWidth="1"/>
    <col min="18" max="18" width="13.28515625" customWidth="1"/>
  </cols>
  <sheetData>
    <row r="1" spans="1:19" ht="30">
      <c r="A1" s="150"/>
      <c r="B1" s="154" t="s">
        <v>80</v>
      </c>
      <c r="C1" s="75">
        <v>22.26</v>
      </c>
      <c r="D1" s="75">
        <f>D3+D4+D5+D6+D7+D8+D9</f>
        <v>6.79</v>
      </c>
      <c r="E1" s="75">
        <v>17.920000000000002</v>
      </c>
      <c r="F1" s="75">
        <f>F3+F4+F5+F6+F7+F8+F9</f>
        <v>11.610000000000001</v>
      </c>
      <c r="G1" s="75">
        <f>G3+G4+G5+G6+G7+G8+G9</f>
        <v>13.170000000000002</v>
      </c>
      <c r="H1" s="75">
        <v>15.48</v>
      </c>
      <c r="Q1" s="149"/>
      <c r="R1" s="149"/>
      <c r="S1" s="150"/>
    </row>
    <row r="2" spans="1:19" ht="60">
      <c r="A2" s="152"/>
      <c r="B2" s="155" t="s">
        <v>78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75</v>
      </c>
      <c r="I2" s="151"/>
      <c r="Q2" s="153"/>
      <c r="R2" s="153"/>
      <c r="S2" s="153"/>
    </row>
    <row r="3" spans="1:19">
      <c r="B3" s="5" t="s">
        <v>41</v>
      </c>
      <c r="C3" s="75">
        <v>0.34</v>
      </c>
      <c r="D3" s="75">
        <v>0.02</v>
      </c>
      <c r="E3" s="75">
        <v>0.25</v>
      </c>
      <c r="F3" s="75">
        <v>3.2</v>
      </c>
      <c r="G3" s="75">
        <v>0.66</v>
      </c>
      <c r="H3" s="75">
        <v>1.68</v>
      </c>
      <c r="I3" s="3"/>
      <c r="R3" s="3"/>
      <c r="S3" s="3"/>
    </row>
    <row r="4" spans="1:19" s="9" customFormat="1">
      <c r="B4" s="5" t="s">
        <v>42</v>
      </c>
      <c r="C4" s="75">
        <v>4.87</v>
      </c>
      <c r="D4" s="75">
        <v>4.4400000000000004</v>
      </c>
      <c r="E4" s="75">
        <v>2.72</v>
      </c>
      <c r="F4" s="75">
        <v>3.43</v>
      </c>
      <c r="G4" s="75">
        <v>2.84</v>
      </c>
      <c r="H4" s="75">
        <v>3.11</v>
      </c>
    </row>
    <row r="5" spans="1:19" s="9" customFormat="1">
      <c r="B5" s="5" t="s">
        <v>43</v>
      </c>
      <c r="C5" s="75">
        <v>4.28</v>
      </c>
      <c r="D5" s="75">
        <v>0.59</v>
      </c>
      <c r="E5" s="75">
        <v>2.06</v>
      </c>
      <c r="F5" s="75">
        <v>1.02</v>
      </c>
      <c r="G5" s="75">
        <v>2.08</v>
      </c>
      <c r="H5" s="75">
        <v>2.97</v>
      </c>
    </row>
    <row r="6" spans="1:19" s="9" customFormat="1">
      <c r="B6" s="5" t="s">
        <v>44</v>
      </c>
      <c r="C6" s="75">
        <v>4</v>
      </c>
      <c r="D6" s="75">
        <v>0.79</v>
      </c>
      <c r="E6" s="75">
        <v>2.06</v>
      </c>
      <c r="F6" s="75">
        <v>2.02</v>
      </c>
      <c r="G6" s="75">
        <v>2.82</v>
      </c>
      <c r="H6" s="75">
        <v>2.65</v>
      </c>
    </row>
    <row r="7" spans="1:19" s="9" customFormat="1">
      <c r="B7" s="5" t="s">
        <v>45</v>
      </c>
      <c r="C7" s="75">
        <v>3.9</v>
      </c>
      <c r="D7" s="75">
        <v>0.72</v>
      </c>
      <c r="E7" s="75">
        <v>5.55</v>
      </c>
      <c r="F7" s="75">
        <v>1.54</v>
      </c>
      <c r="G7" s="75">
        <v>2.54</v>
      </c>
      <c r="H7" s="75">
        <v>2.65</v>
      </c>
    </row>
    <row r="8" spans="1:19" s="9" customFormat="1">
      <c r="B8" s="5" t="s">
        <v>46</v>
      </c>
      <c r="C8" s="75">
        <v>5.04</v>
      </c>
      <c r="D8" s="75">
        <v>0.23</v>
      </c>
      <c r="E8" s="75">
        <v>3.88</v>
      </c>
      <c r="F8" s="75">
        <v>0.4</v>
      </c>
      <c r="G8" s="75">
        <v>2.23</v>
      </c>
      <c r="H8" s="75">
        <v>2.4500000000000002</v>
      </c>
    </row>
    <row r="9" spans="1:19" s="9" customFormat="1">
      <c r="B9" s="5" t="s">
        <v>47</v>
      </c>
      <c r="C9" s="75"/>
      <c r="D9" s="75"/>
      <c r="E9" s="75">
        <v>1.49</v>
      </c>
      <c r="F9" s="75"/>
      <c r="G9" s="75"/>
      <c r="H9" s="75">
        <v>1.64</v>
      </c>
    </row>
    <row r="10" spans="1:19" s="8" customFormat="1">
      <c r="B10" s="72" t="s">
        <v>79</v>
      </c>
      <c r="C10" s="74">
        <v>14984000</v>
      </c>
      <c r="D10" s="76">
        <v>13460000</v>
      </c>
      <c r="E10" s="73">
        <v>14056000</v>
      </c>
      <c r="F10" s="78">
        <v>17281000</v>
      </c>
      <c r="G10" s="71">
        <v>16046000</v>
      </c>
      <c r="H10" s="70">
        <v>15782000</v>
      </c>
    </row>
    <row r="11" spans="1:19" s="9" customFormat="1">
      <c r="B11" s="6"/>
      <c r="C11" s="6"/>
      <c r="D11" s="6"/>
      <c r="E11" s="6"/>
      <c r="F11" s="6"/>
      <c r="G11" s="6"/>
    </row>
    <row r="12" spans="1:19" s="46" customFormat="1">
      <c r="B12" s="77" t="s">
        <v>77</v>
      </c>
      <c r="C12" s="120">
        <f t="shared" ref="C12:H12" si="0">(C1*1000000)-C10</f>
        <v>7276000</v>
      </c>
      <c r="D12" s="120">
        <f t="shared" si="0"/>
        <v>-6670000</v>
      </c>
      <c r="E12" s="120">
        <f t="shared" si="0"/>
        <v>3864000</v>
      </c>
      <c r="F12" s="120">
        <f t="shared" si="0"/>
        <v>-5670999.9999999981</v>
      </c>
      <c r="G12" s="120">
        <f t="shared" si="0"/>
        <v>-2875999.9999999981</v>
      </c>
      <c r="H12" s="120">
        <f t="shared" si="0"/>
        <v>-302000</v>
      </c>
    </row>
    <row r="13" spans="1:19" s="46" customFormat="1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9" s="46" customForma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9" s="46" customFormat="1">
      <c r="A15" s="88" t="s">
        <v>48</v>
      </c>
      <c r="B15" s="80">
        <v>2019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19" s="46" customFormat="1" ht="15.75" thickBot="1">
      <c r="A16" s="81" t="s">
        <v>6</v>
      </c>
      <c r="B16" s="82" t="s">
        <v>7</v>
      </c>
      <c r="C16" s="82" t="s">
        <v>8</v>
      </c>
      <c r="D16" s="82" t="s">
        <v>9</v>
      </c>
      <c r="E16" s="82" t="s">
        <v>10</v>
      </c>
      <c r="F16" s="82" t="s">
        <v>11</v>
      </c>
      <c r="G16" s="82" t="s">
        <v>12</v>
      </c>
      <c r="H16" s="82" t="s">
        <v>13</v>
      </c>
      <c r="I16" s="82" t="s">
        <v>14</v>
      </c>
      <c r="J16" s="82" t="s">
        <v>15</v>
      </c>
      <c r="K16" s="82" t="s">
        <v>16</v>
      </c>
      <c r="L16" s="82" t="s">
        <v>17</v>
      </c>
      <c r="M16" s="82" t="s">
        <v>18</v>
      </c>
      <c r="N16" s="82" t="s">
        <v>19</v>
      </c>
      <c r="O16" s="82" t="s">
        <v>20</v>
      </c>
      <c r="P16" s="83" t="s">
        <v>76</v>
      </c>
    </row>
    <row r="17" spans="1:16" s="46" customFormat="1">
      <c r="A17" s="79"/>
      <c r="B17" s="84">
        <v>7534810685</v>
      </c>
      <c r="C17" s="92" t="s">
        <v>21</v>
      </c>
      <c r="D17" s="87">
        <v>17</v>
      </c>
      <c r="E17" s="87">
        <v>22</v>
      </c>
      <c r="F17" s="87">
        <v>21</v>
      </c>
      <c r="G17" s="87">
        <v>20</v>
      </c>
      <c r="H17" s="87">
        <v>22</v>
      </c>
      <c r="I17" s="87">
        <v>17</v>
      </c>
      <c r="J17" s="87">
        <v>15</v>
      </c>
      <c r="K17" s="87">
        <v>16</v>
      </c>
      <c r="L17" s="87">
        <v>17</v>
      </c>
      <c r="M17" s="87">
        <v>16</v>
      </c>
      <c r="N17" s="87">
        <v>14</v>
      </c>
      <c r="O17" s="87">
        <v>13</v>
      </c>
      <c r="P17" s="90">
        <v>210</v>
      </c>
    </row>
    <row r="18" spans="1:16" s="46" customFormat="1">
      <c r="A18" s="79"/>
      <c r="B18" s="84">
        <v>4366050935</v>
      </c>
      <c r="C18" s="92" t="s">
        <v>22</v>
      </c>
      <c r="D18" s="87">
        <v>5</v>
      </c>
      <c r="E18" s="87">
        <v>24</v>
      </c>
      <c r="F18" s="87">
        <v>20</v>
      </c>
      <c r="G18" s="87">
        <v>28</v>
      </c>
      <c r="H18" s="87">
        <v>19</v>
      </c>
      <c r="I18" s="87">
        <v>3</v>
      </c>
      <c r="J18" s="87">
        <v>9</v>
      </c>
      <c r="K18" s="87">
        <v>28</v>
      </c>
      <c r="L18" s="87">
        <v>22</v>
      </c>
      <c r="M18" s="87">
        <v>26</v>
      </c>
      <c r="N18" s="87">
        <v>25</v>
      </c>
      <c r="O18" s="87">
        <v>20</v>
      </c>
      <c r="P18" s="90">
        <v>229</v>
      </c>
    </row>
    <row r="19" spans="1:16" s="46" customFormat="1">
      <c r="A19" s="79"/>
      <c r="B19" s="84">
        <v>6366050937</v>
      </c>
      <c r="C19" s="92" t="s">
        <v>23</v>
      </c>
      <c r="D19" s="87">
        <v>8</v>
      </c>
      <c r="E19" s="87">
        <v>32</v>
      </c>
      <c r="F19" s="87">
        <v>26</v>
      </c>
      <c r="G19" s="87">
        <v>35</v>
      </c>
      <c r="H19" s="87">
        <v>28</v>
      </c>
      <c r="I19" s="87">
        <v>6</v>
      </c>
      <c r="J19" s="87">
        <v>5</v>
      </c>
      <c r="K19" s="87">
        <v>2</v>
      </c>
      <c r="L19" s="87">
        <v>28</v>
      </c>
      <c r="M19" s="87">
        <v>48</v>
      </c>
      <c r="N19" s="87">
        <v>36</v>
      </c>
      <c r="O19" s="87">
        <v>30</v>
      </c>
      <c r="P19" s="90">
        <v>284</v>
      </c>
    </row>
    <row r="20" spans="1:16" s="46" customFormat="1">
      <c r="A20" s="79"/>
      <c r="B20" s="84">
        <v>7366050938</v>
      </c>
      <c r="C20" s="92" t="s">
        <v>24</v>
      </c>
      <c r="D20" s="87">
        <v>27</v>
      </c>
      <c r="E20" s="87">
        <v>46</v>
      </c>
      <c r="F20" s="87">
        <v>56</v>
      </c>
      <c r="G20" s="87">
        <v>45</v>
      </c>
      <c r="H20" s="87">
        <v>42</v>
      </c>
      <c r="I20" s="87">
        <v>45</v>
      </c>
      <c r="J20" s="87">
        <v>35</v>
      </c>
      <c r="K20" s="87">
        <v>38</v>
      </c>
      <c r="L20" s="87">
        <v>41</v>
      </c>
      <c r="M20" s="87">
        <v>48</v>
      </c>
      <c r="N20" s="87">
        <v>46</v>
      </c>
      <c r="O20" s="87">
        <v>40</v>
      </c>
      <c r="P20" s="90">
        <v>509</v>
      </c>
    </row>
    <row r="21" spans="1:16" s="46" customFormat="1">
      <c r="A21" s="79"/>
      <c r="B21" s="84">
        <v>3366050934</v>
      </c>
      <c r="C21" s="92" t="s">
        <v>25</v>
      </c>
      <c r="D21" s="87">
        <v>379</v>
      </c>
      <c r="E21" s="87">
        <v>315</v>
      </c>
      <c r="F21" s="87">
        <v>301</v>
      </c>
      <c r="G21" s="87">
        <v>308</v>
      </c>
      <c r="H21" s="87">
        <v>316</v>
      </c>
      <c r="I21" s="87">
        <v>205</v>
      </c>
      <c r="J21" s="87">
        <v>77</v>
      </c>
      <c r="K21" s="87">
        <v>81</v>
      </c>
      <c r="L21" s="87">
        <v>240</v>
      </c>
      <c r="M21" s="87">
        <v>279</v>
      </c>
      <c r="N21" s="87">
        <v>254</v>
      </c>
      <c r="O21" s="87">
        <v>161</v>
      </c>
      <c r="P21" s="90">
        <v>2916</v>
      </c>
    </row>
    <row r="22" spans="1:16" s="46" customFormat="1">
      <c r="A22" s="79"/>
      <c r="B22" s="84">
        <v>5581150299</v>
      </c>
      <c r="C22" s="92" t="s">
        <v>26</v>
      </c>
      <c r="D22" s="87">
        <v>37</v>
      </c>
      <c r="E22" s="87">
        <v>142</v>
      </c>
      <c r="F22" s="87">
        <v>143</v>
      </c>
      <c r="G22" s="87">
        <v>146</v>
      </c>
      <c r="H22" s="87">
        <v>137</v>
      </c>
      <c r="I22" s="87">
        <v>59</v>
      </c>
      <c r="J22" s="87">
        <v>115</v>
      </c>
      <c r="K22" s="87">
        <v>248</v>
      </c>
      <c r="L22" s="87">
        <v>274</v>
      </c>
      <c r="M22" s="87">
        <v>197</v>
      </c>
      <c r="N22" s="87">
        <v>102</v>
      </c>
      <c r="O22" s="87">
        <v>89</v>
      </c>
      <c r="P22" s="90">
        <v>1689</v>
      </c>
    </row>
    <row r="23" spans="1:16" s="46" customFormat="1">
      <c r="A23" s="79"/>
      <c r="B23" s="84">
        <v>5366050936</v>
      </c>
      <c r="C23" s="92" t="s">
        <v>27</v>
      </c>
      <c r="D23" s="87">
        <v>11</v>
      </c>
      <c r="E23" s="87">
        <v>34</v>
      </c>
      <c r="F23" s="87">
        <v>38</v>
      </c>
      <c r="G23" s="87">
        <v>37</v>
      </c>
      <c r="H23" s="87">
        <v>35</v>
      </c>
      <c r="I23" s="87">
        <v>9</v>
      </c>
      <c r="J23" s="87">
        <v>10</v>
      </c>
      <c r="K23" s="87">
        <v>1</v>
      </c>
      <c r="L23" s="87">
        <v>18</v>
      </c>
      <c r="M23" s="87">
        <v>27</v>
      </c>
      <c r="N23" s="87">
        <v>28</v>
      </c>
      <c r="O23" s="87">
        <v>24</v>
      </c>
      <c r="P23" s="90">
        <v>272</v>
      </c>
    </row>
    <row r="24" spans="1:16" s="46" customFormat="1">
      <c r="A24" s="79"/>
      <c r="B24" s="84">
        <v>2052150585</v>
      </c>
      <c r="C24" s="92" t="s">
        <v>28</v>
      </c>
      <c r="D24" s="87">
        <v>374</v>
      </c>
      <c r="E24" s="87">
        <v>554</v>
      </c>
      <c r="F24" s="87">
        <v>509</v>
      </c>
      <c r="G24" s="87">
        <v>504</v>
      </c>
      <c r="H24" s="87">
        <v>360</v>
      </c>
      <c r="I24" s="87">
        <v>187</v>
      </c>
      <c r="J24" s="87">
        <v>250</v>
      </c>
      <c r="K24" s="87">
        <v>337</v>
      </c>
      <c r="L24" s="87">
        <v>421</v>
      </c>
      <c r="M24" s="87">
        <v>452</v>
      </c>
      <c r="N24" s="87">
        <v>240</v>
      </c>
      <c r="O24" s="87">
        <v>218</v>
      </c>
      <c r="P24" s="90">
        <v>4406</v>
      </c>
    </row>
    <row r="25" spans="1:16" s="46" customFormat="1">
      <c r="A25" s="79"/>
      <c r="B25" s="84">
        <v>8635150066</v>
      </c>
      <c r="C25" s="92" t="s">
        <v>29</v>
      </c>
      <c r="D25" s="87">
        <v>1</v>
      </c>
      <c r="E25" s="87">
        <v>6</v>
      </c>
      <c r="F25" s="87">
        <v>6</v>
      </c>
      <c r="G25" s="87">
        <v>5</v>
      </c>
      <c r="H25" s="87">
        <v>4</v>
      </c>
      <c r="I25" s="87">
        <v>3</v>
      </c>
      <c r="J25" s="87">
        <v>3</v>
      </c>
      <c r="K25" s="87">
        <v>3</v>
      </c>
      <c r="L25" s="87">
        <v>4</v>
      </c>
      <c r="M25" s="87">
        <v>5</v>
      </c>
      <c r="N25" s="87">
        <v>4</v>
      </c>
      <c r="O25" s="87">
        <v>3</v>
      </c>
      <c r="P25" s="90">
        <v>47</v>
      </c>
    </row>
    <row r="26" spans="1:16" s="46" customFormat="1">
      <c r="A26" s="79"/>
      <c r="B26" s="85">
        <v>6663150208</v>
      </c>
      <c r="C26" s="92" t="s">
        <v>30</v>
      </c>
      <c r="D26" s="87">
        <v>20</v>
      </c>
      <c r="E26" s="87">
        <v>47</v>
      </c>
      <c r="F26" s="87">
        <v>36</v>
      </c>
      <c r="G26" s="87">
        <v>40</v>
      </c>
      <c r="H26" s="87">
        <v>40</v>
      </c>
      <c r="I26" s="87">
        <v>21</v>
      </c>
      <c r="J26" s="87">
        <v>19</v>
      </c>
      <c r="K26" s="87">
        <v>18</v>
      </c>
      <c r="L26" s="87">
        <v>21</v>
      </c>
      <c r="M26" s="87">
        <v>35</v>
      </c>
      <c r="N26" s="87">
        <v>39</v>
      </c>
      <c r="O26" s="87">
        <v>34</v>
      </c>
      <c r="P26" s="90">
        <v>370</v>
      </c>
    </row>
    <row r="27" spans="1:16" s="46" customFormat="1">
      <c r="A27" s="79"/>
      <c r="B27" s="84">
        <v>6068150813</v>
      </c>
      <c r="C27" s="92" t="s">
        <v>31</v>
      </c>
      <c r="D27" s="87">
        <v>6</v>
      </c>
      <c r="E27" s="87">
        <v>28</v>
      </c>
      <c r="F27" s="87">
        <v>24</v>
      </c>
      <c r="G27" s="87">
        <v>29</v>
      </c>
      <c r="H27" s="87">
        <v>72</v>
      </c>
      <c r="I27" s="87">
        <v>145</v>
      </c>
      <c r="J27" s="87">
        <v>183</v>
      </c>
      <c r="K27" s="87">
        <v>228</v>
      </c>
      <c r="L27" s="87">
        <v>188</v>
      </c>
      <c r="M27" s="87">
        <v>174</v>
      </c>
      <c r="N27" s="87">
        <v>56</v>
      </c>
      <c r="O27" s="87">
        <v>23</v>
      </c>
      <c r="P27" s="90">
        <v>1156</v>
      </c>
    </row>
    <row r="28" spans="1:16" s="46" customFormat="1">
      <c r="A28" s="79"/>
      <c r="B28" s="85">
        <v>5068150812</v>
      </c>
      <c r="C28" s="92" t="s">
        <v>32</v>
      </c>
      <c r="D28" s="87">
        <v>7</v>
      </c>
      <c r="E28" s="87">
        <v>18</v>
      </c>
      <c r="F28" s="87">
        <v>16</v>
      </c>
      <c r="G28" s="87">
        <v>22</v>
      </c>
      <c r="H28" s="87">
        <v>14</v>
      </c>
      <c r="I28" s="87">
        <v>9</v>
      </c>
      <c r="J28" s="87">
        <v>9</v>
      </c>
      <c r="K28" s="87">
        <v>31</v>
      </c>
      <c r="L28" s="87">
        <v>30</v>
      </c>
      <c r="M28" s="87">
        <v>28</v>
      </c>
      <c r="N28" s="87">
        <v>19</v>
      </c>
      <c r="O28" s="87">
        <v>13</v>
      </c>
      <c r="P28" s="90">
        <v>216</v>
      </c>
    </row>
    <row r="29" spans="1:16" s="46" customFormat="1">
      <c r="A29" s="79"/>
      <c r="B29" s="85">
        <v>2364150700</v>
      </c>
      <c r="C29" s="92" t="s">
        <v>33</v>
      </c>
      <c r="D29" s="87">
        <v>43</v>
      </c>
      <c r="E29" s="87">
        <v>77</v>
      </c>
      <c r="F29" s="87">
        <v>52</v>
      </c>
      <c r="G29" s="87">
        <v>47</v>
      </c>
      <c r="H29" s="87">
        <v>53</v>
      </c>
      <c r="I29" s="87">
        <v>36</v>
      </c>
      <c r="J29" s="87">
        <v>33</v>
      </c>
      <c r="K29" s="87">
        <v>47</v>
      </c>
      <c r="L29" s="87">
        <v>57</v>
      </c>
      <c r="M29" s="87">
        <v>73</v>
      </c>
      <c r="N29" s="87">
        <v>54</v>
      </c>
      <c r="O29" s="87">
        <v>51</v>
      </c>
      <c r="P29" s="90">
        <v>623</v>
      </c>
    </row>
    <row r="30" spans="1:16" s="46" customFormat="1">
      <c r="A30" s="79"/>
      <c r="B30" s="85">
        <v>1364150699</v>
      </c>
      <c r="C30" s="92" t="s">
        <v>34</v>
      </c>
      <c r="D30" s="87">
        <v>30</v>
      </c>
      <c r="E30" s="87">
        <v>117</v>
      </c>
      <c r="F30" s="87">
        <v>103</v>
      </c>
      <c r="G30" s="87">
        <v>125</v>
      </c>
      <c r="H30" s="87">
        <v>113</v>
      </c>
      <c r="I30" s="87">
        <v>85</v>
      </c>
      <c r="J30" s="87">
        <v>118</v>
      </c>
      <c r="K30" s="87">
        <v>143</v>
      </c>
      <c r="L30" s="87">
        <v>158</v>
      </c>
      <c r="M30" s="87">
        <v>184</v>
      </c>
      <c r="N30" s="87">
        <v>123</v>
      </c>
      <c r="O30" s="87">
        <v>101</v>
      </c>
      <c r="P30" s="90">
        <v>1400</v>
      </c>
    </row>
    <row r="31" spans="1:16" s="46" customFormat="1">
      <c r="A31" s="79"/>
      <c r="B31" s="84">
        <v>2068150809</v>
      </c>
      <c r="C31" s="92">
        <v>429985</v>
      </c>
      <c r="D31" s="87">
        <v>0</v>
      </c>
      <c r="E31" s="87">
        <v>2</v>
      </c>
      <c r="F31" s="87">
        <v>1</v>
      </c>
      <c r="G31" s="87">
        <v>1</v>
      </c>
      <c r="H31" s="87">
        <v>1</v>
      </c>
      <c r="I31" s="87">
        <v>1</v>
      </c>
      <c r="J31" s="87">
        <v>1</v>
      </c>
      <c r="K31" s="87">
        <v>1</v>
      </c>
      <c r="L31" s="87">
        <v>1</v>
      </c>
      <c r="M31" s="87">
        <v>2</v>
      </c>
      <c r="N31" s="87">
        <v>1</v>
      </c>
      <c r="O31" s="87">
        <v>1</v>
      </c>
      <c r="P31" s="90">
        <v>13</v>
      </c>
    </row>
    <row r="32" spans="1:16" s="46" customFormat="1">
      <c r="A32" s="79"/>
      <c r="B32" s="84">
        <v>5756250297</v>
      </c>
      <c r="C32" s="91" t="s">
        <v>36</v>
      </c>
      <c r="D32" s="87">
        <v>6</v>
      </c>
      <c r="E32" s="87">
        <v>9</v>
      </c>
      <c r="F32" s="87">
        <v>15</v>
      </c>
      <c r="G32" s="87">
        <v>18</v>
      </c>
      <c r="H32" s="87">
        <v>22</v>
      </c>
      <c r="I32" s="87">
        <v>18</v>
      </c>
      <c r="J32" s="87">
        <v>21</v>
      </c>
      <c r="K32" s="87">
        <v>19</v>
      </c>
      <c r="L32" s="87">
        <v>23</v>
      </c>
      <c r="M32" s="87">
        <v>26</v>
      </c>
      <c r="N32" s="87">
        <v>33</v>
      </c>
      <c r="O32" s="87">
        <v>15</v>
      </c>
      <c r="P32" s="90">
        <v>225</v>
      </c>
    </row>
    <row r="33" spans="1:16" s="46" customFormat="1">
      <c r="A33" s="79"/>
      <c r="B33" s="85">
        <v>3054467971</v>
      </c>
      <c r="C33" s="91" t="s">
        <v>38</v>
      </c>
      <c r="D33" s="87">
        <v>22</v>
      </c>
      <c r="E33" s="87">
        <v>39</v>
      </c>
      <c r="F33" s="87">
        <v>38</v>
      </c>
      <c r="G33" s="87">
        <v>43</v>
      </c>
      <c r="H33" s="87">
        <v>41</v>
      </c>
      <c r="I33" s="87">
        <v>29</v>
      </c>
      <c r="J33" s="87">
        <v>33</v>
      </c>
      <c r="K33" s="87">
        <v>29</v>
      </c>
      <c r="L33" s="87">
        <v>32</v>
      </c>
      <c r="M33" s="87">
        <v>41</v>
      </c>
      <c r="N33" s="87">
        <v>39</v>
      </c>
      <c r="O33" s="87">
        <v>33</v>
      </c>
      <c r="P33" s="90">
        <v>419</v>
      </c>
    </row>
    <row r="34" spans="1:16" s="46" customFormat="1">
      <c r="A34" s="79"/>
      <c r="B34" s="79"/>
      <c r="C34" s="79"/>
      <c r="D34" s="89">
        <v>993</v>
      </c>
      <c r="E34" s="89">
        <v>1512</v>
      </c>
      <c r="F34" s="89">
        <v>1405</v>
      </c>
      <c r="G34" s="89">
        <v>1453</v>
      </c>
      <c r="H34" s="89">
        <v>1319</v>
      </c>
      <c r="I34" s="89">
        <v>878</v>
      </c>
      <c r="J34" s="89">
        <v>936</v>
      </c>
      <c r="K34" s="89">
        <v>1270</v>
      </c>
      <c r="L34" s="89">
        <v>1575</v>
      </c>
      <c r="M34" s="89">
        <v>1661</v>
      </c>
      <c r="N34" s="89">
        <v>1113</v>
      </c>
      <c r="O34" s="89">
        <v>869</v>
      </c>
      <c r="P34" s="87">
        <v>14984</v>
      </c>
    </row>
    <row r="35" spans="1:16" s="46" customFormat="1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6" s="46" customFormat="1">
      <c r="A36" s="79"/>
      <c r="B36" s="79"/>
      <c r="C36" s="86" t="s">
        <v>40</v>
      </c>
      <c r="D36" s="87">
        <v>993000</v>
      </c>
      <c r="E36" s="87">
        <v>1512000</v>
      </c>
      <c r="F36" s="87">
        <v>1405000</v>
      </c>
      <c r="G36" s="87">
        <v>1453000</v>
      </c>
      <c r="H36" s="87">
        <v>1319000</v>
      </c>
      <c r="I36" s="87">
        <v>878000</v>
      </c>
      <c r="J36" s="87">
        <v>936000</v>
      </c>
      <c r="K36" s="87">
        <v>1270000</v>
      </c>
      <c r="L36" s="87">
        <v>1575000</v>
      </c>
      <c r="M36" s="87">
        <v>1661000</v>
      </c>
      <c r="N36" s="87">
        <v>1113000</v>
      </c>
      <c r="O36" s="87">
        <v>869000</v>
      </c>
      <c r="P36" s="87">
        <v>14984000</v>
      </c>
    </row>
    <row r="37" spans="1:16" s="46" customFormat="1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6" s="46" customFormat="1">
      <c r="A38" s="66"/>
      <c r="B38" s="66"/>
      <c r="C38" s="66"/>
      <c r="D38" s="66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</row>
    <row r="39" spans="1:16" s="46" customFormat="1">
      <c r="A39" s="102" t="s">
        <v>48</v>
      </c>
      <c r="B39" s="94">
        <v>2020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 s="46" customFormat="1" ht="15.75" thickBot="1">
      <c r="A40" s="95" t="s">
        <v>6</v>
      </c>
      <c r="B40" s="96" t="s">
        <v>7</v>
      </c>
      <c r="C40" s="96" t="s">
        <v>8</v>
      </c>
      <c r="D40" s="96" t="s">
        <v>9</v>
      </c>
      <c r="E40" s="96" t="s">
        <v>10</v>
      </c>
      <c r="F40" s="96" t="s">
        <v>11</v>
      </c>
      <c r="G40" s="96" t="s">
        <v>12</v>
      </c>
      <c r="H40" s="96" t="s">
        <v>13</v>
      </c>
      <c r="I40" s="96" t="s">
        <v>14</v>
      </c>
      <c r="J40" s="96" t="s">
        <v>15</v>
      </c>
      <c r="K40" s="96" t="s">
        <v>16</v>
      </c>
      <c r="L40" s="96" t="s">
        <v>17</v>
      </c>
      <c r="M40" s="96" t="s">
        <v>18</v>
      </c>
      <c r="N40" s="96" t="s">
        <v>19</v>
      </c>
      <c r="O40" s="96" t="s">
        <v>20</v>
      </c>
      <c r="P40" s="97" t="s">
        <v>76</v>
      </c>
    </row>
    <row r="41" spans="1:16" s="46" customFormat="1">
      <c r="A41" s="93"/>
      <c r="B41" s="98">
        <v>7534810685</v>
      </c>
      <c r="C41" s="106" t="s">
        <v>21</v>
      </c>
      <c r="D41" s="101">
        <v>10</v>
      </c>
      <c r="E41" s="101">
        <v>15</v>
      </c>
      <c r="F41" s="101">
        <v>15</v>
      </c>
      <c r="G41" s="101">
        <v>16</v>
      </c>
      <c r="H41" s="101">
        <v>18</v>
      </c>
      <c r="I41" s="101">
        <v>14</v>
      </c>
      <c r="J41" s="101">
        <v>12</v>
      </c>
      <c r="K41" s="101">
        <v>12</v>
      </c>
      <c r="L41" s="101">
        <v>13</v>
      </c>
      <c r="M41" s="101">
        <v>12</v>
      </c>
      <c r="N41" s="101">
        <v>13</v>
      </c>
      <c r="O41" s="101">
        <v>13</v>
      </c>
      <c r="P41" s="104">
        <v>163</v>
      </c>
    </row>
    <row r="42" spans="1:16" s="46" customFormat="1">
      <c r="A42" s="93"/>
      <c r="B42" s="98">
        <v>4366050935</v>
      </c>
      <c r="C42" s="106" t="s">
        <v>22</v>
      </c>
      <c r="D42" s="101">
        <v>3</v>
      </c>
      <c r="E42" s="101">
        <v>22</v>
      </c>
      <c r="F42" s="101">
        <v>19</v>
      </c>
      <c r="G42" s="101">
        <v>13</v>
      </c>
      <c r="H42" s="101">
        <v>8</v>
      </c>
      <c r="I42" s="101">
        <v>1</v>
      </c>
      <c r="J42" s="101">
        <v>0</v>
      </c>
      <c r="K42" s="101">
        <v>0</v>
      </c>
      <c r="L42" s="101">
        <v>26</v>
      </c>
      <c r="M42" s="101">
        <v>20</v>
      </c>
      <c r="N42" s="101">
        <v>25</v>
      </c>
      <c r="O42" s="101">
        <v>13</v>
      </c>
      <c r="P42" s="104">
        <v>150</v>
      </c>
    </row>
    <row r="43" spans="1:16" s="46" customFormat="1">
      <c r="A43" s="93"/>
      <c r="B43" s="98">
        <v>6366050937</v>
      </c>
      <c r="C43" s="106" t="s">
        <v>23</v>
      </c>
      <c r="D43" s="101">
        <v>5</v>
      </c>
      <c r="E43" s="101">
        <v>37</v>
      </c>
      <c r="F43" s="101">
        <v>27</v>
      </c>
      <c r="G43" s="101">
        <v>22</v>
      </c>
      <c r="H43" s="101">
        <v>12</v>
      </c>
      <c r="I43" s="101">
        <v>7</v>
      </c>
      <c r="J43" s="101">
        <v>8</v>
      </c>
      <c r="K43" s="101">
        <v>7</v>
      </c>
      <c r="L43" s="101">
        <v>26</v>
      </c>
      <c r="M43" s="101">
        <v>27</v>
      </c>
      <c r="N43" s="101">
        <v>35</v>
      </c>
      <c r="O43" s="101">
        <v>20</v>
      </c>
      <c r="P43" s="104">
        <v>233</v>
      </c>
    </row>
    <row r="44" spans="1:16" s="46" customFormat="1">
      <c r="A44" s="93"/>
      <c r="B44" s="98">
        <v>7366050938</v>
      </c>
      <c r="C44" s="106" t="s">
        <v>24</v>
      </c>
      <c r="D44" s="101">
        <v>24</v>
      </c>
      <c r="E44" s="101">
        <v>46</v>
      </c>
      <c r="F44" s="101">
        <v>42</v>
      </c>
      <c r="G44" s="101">
        <v>15</v>
      </c>
      <c r="H44" s="101">
        <v>4</v>
      </c>
      <c r="I44" s="101">
        <v>10</v>
      </c>
      <c r="J44" s="101">
        <v>29</v>
      </c>
      <c r="K44" s="101">
        <v>42</v>
      </c>
      <c r="L44" s="101">
        <v>46</v>
      </c>
      <c r="M44" s="101">
        <v>33</v>
      </c>
      <c r="N44" s="101">
        <v>18</v>
      </c>
      <c r="O44" s="101">
        <v>12</v>
      </c>
      <c r="P44" s="104">
        <v>321</v>
      </c>
    </row>
    <row r="45" spans="1:16" s="46" customFormat="1">
      <c r="A45" s="93"/>
      <c r="B45" s="98">
        <v>3366050934</v>
      </c>
      <c r="C45" s="106" t="s">
        <v>25</v>
      </c>
      <c r="D45" s="101">
        <v>28</v>
      </c>
      <c r="E45" s="101">
        <v>178</v>
      </c>
      <c r="F45" s="101">
        <v>159</v>
      </c>
      <c r="G45" s="101">
        <v>93</v>
      </c>
      <c r="H45" s="101">
        <v>48</v>
      </c>
      <c r="I45" s="101">
        <v>13</v>
      </c>
      <c r="J45" s="101">
        <v>10</v>
      </c>
      <c r="K45" s="101">
        <v>20</v>
      </c>
      <c r="L45" s="101">
        <v>137</v>
      </c>
      <c r="M45" s="101">
        <v>130</v>
      </c>
      <c r="N45" s="101">
        <v>140</v>
      </c>
      <c r="O45" s="101">
        <v>98</v>
      </c>
      <c r="P45" s="104">
        <v>1054</v>
      </c>
    </row>
    <row r="46" spans="1:16" s="46" customFormat="1">
      <c r="A46" s="93"/>
      <c r="B46" s="98">
        <v>5581150299</v>
      </c>
      <c r="C46" s="106" t="s">
        <v>26</v>
      </c>
      <c r="D46" s="101">
        <v>20</v>
      </c>
      <c r="E46" s="101">
        <v>89</v>
      </c>
      <c r="F46" s="101">
        <v>75</v>
      </c>
      <c r="G46" s="101">
        <v>51</v>
      </c>
      <c r="H46" s="101">
        <v>115</v>
      </c>
      <c r="I46" s="101">
        <v>175</v>
      </c>
      <c r="J46" s="101">
        <v>11</v>
      </c>
      <c r="K46" s="101">
        <v>30</v>
      </c>
      <c r="L46" s="101">
        <v>188</v>
      </c>
      <c r="M46" s="101">
        <v>232</v>
      </c>
      <c r="N46" s="101">
        <v>225</v>
      </c>
      <c r="O46" s="101">
        <v>87</v>
      </c>
      <c r="P46" s="104">
        <v>1298</v>
      </c>
    </row>
    <row r="47" spans="1:16" s="46" customFormat="1">
      <c r="A47" s="93"/>
      <c r="B47" s="98">
        <v>5366050936</v>
      </c>
      <c r="C47" s="106" t="s">
        <v>27</v>
      </c>
      <c r="D47" s="101">
        <v>7</v>
      </c>
      <c r="E47" s="101">
        <v>25</v>
      </c>
      <c r="F47" s="101">
        <v>20</v>
      </c>
      <c r="G47" s="101">
        <v>12</v>
      </c>
      <c r="H47" s="101">
        <v>15</v>
      </c>
      <c r="I47" s="101">
        <v>8</v>
      </c>
      <c r="J47" s="101">
        <v>5</v>
      </c>
      <c r="K47" s="101">
        <v>2</v>
      </c>
      <c r="L47" s="101">
        <v>22</v>
      </c>
      <c r="M47" s="101">
        <v>26</v>
      </c>
      <c r="N47" s="101">
        <v>40</v>
      </c>
      <c r="O47" s="101">
        <v>12</v>
      </c>
      <c r="P47" s="104">
        <v>194</v>
      </c>
    </row>
    <row r="48" spans="1:16" s="46" customFormat="1">
      <c r="A48" s="93"/>
      <c r="B48" s="98">
        <v>2052150585</v>
      </c>
      <c r="C48" s="106" t="s">
        <v>28</v>
      </c>
      <c r="D48" s="101">
        <v>53</v>
      </c>
      <c r="E48" s="101">
        <v>245</v>
      </c>
      <c r="F48" s="101">
        <v>190</v>
      </c>
      <c r="G48" s="101">
        <v>115</v>
      </c>
      <c r="H48" s="101">
        <v>188</v>
      </c>
      <c r="I48" s="101">
        <v>227</v>
      </c>
      <c r="J48" s="101">
        <v>461</v>
      </c>
      <c r="K48" s="101">
        <v>347</v>
      </c>
      <c r="L48" s="101">
        <v>477</v>
      </c>
      <c r="M48" s="101">
        <v>374</v>
      </c>
      <c r="N48" s="101">
        <v>269</v>
      </c>
      <c r="O48" s="101">
        <v>97</v>
      </c>
      <c r="P48" s="104">
        <v>3043</v>
      </c>
    </row>
    <row r="49" spans="1:16" s="46" customFormat="1">
      <c r="A49" s="93"/>
      <c r="B49" s="98">
        <v>8635150066</v>
      </c>
      <c r="C49" s="106" t="s">
        <v>29</v>
      </c>
      <c r="D49" s="101">
        <v>0</v>
      </c>
      <c r="E49" s="101">
        <v>9</v>
      </c>
      <c r="F49" s="101">
        <v>4</v>
      </c>
      <c r="G49" s="101">
        <v>1</v>
      </c>
      <c r="H49" s="101">
        <v>0</v>
      </c>
      <c r="I49" s="101">
        <v>0</v>
      </c>
      <c r="J49" s="101">
        <v>1</v>
      </c>
      <c r="K49" s="101">
        <v>1</v>
      </c>
      <c r="L49" s="101">
        <v>4</v>
      </c>
      <c r="M49" s="101">
        <v>5</v>
      </c>
      <c r="N49" s="101">
        <v>5</v>
      </c>
      <c r="O49" s="101">
        <v>4</v>
      </c>
      <c r="P49" s="104">
        <v>34</v>
      </c>
    </row>
    <row r="50" spans="1:16" s="46" customFormat="1">
      <c r="A50" s="93"/>
      <c r="B50" s="99">
        <v>6663150208</v>
      </c>
      <c r="C50" s="106" t="s">
        <v>30</v>
      </c>
      <c r="D50" s="101">
        <v>16</v>
      </c>
      <c r="E50" s="101">
        <v>35</v>
      </c>
      <c r="F50" s="101">
        <v>31</v>
      </c>
      <c r="G50" s="101">
        <v>10</v>
      </c>
      <c r="H50" s="101">
        <v>3</v>
      </c>
      <c r="I50" s="101">
        <v>4</v>
      </c>
      <c r="J50" s="101">
        <v>9</v>
      </c>
      <c r="K50" s="101">
        <v>11</v>
      </c>
      <c r="L50" s="101">
        <v>16</v>
      </c>
      <c r="M50" s="101">
        <v>12</v>
      </c>
      <c r="N50" s="101">
        <v>13</v>
      </c>
      <c r="O50" s="101">
        <v>8</v>
      </c>
      <c r="P50" s="104">
        <v>168</v>
      </c>
    </row>
    <row r="51" spans="1:16" s="46" customFormat="1">
      <c r="A51" s="93"/>
      <c r="B51" s="98">
        <v>6068150813</v>
      </c>
      <c r="C51" s="106" t="s">
        <v>31</v>
      </c>
      <c r="D51" s="101">
        <v>5</v>
      </c>
      <c r="E51" s="101">
        <v>30</v>
      </c>
      <c r="F51" s="101">
        <v>25</v>
      </c>
      <c r="G51" s="101">
        <v>7</v>
      </c>
      <c r="H51" s="101">
        <v>1</v>
      </c>
      <c r="I51" s="101">
        <v>3</v>
      </c>
      <c r="J51" s="101">
        <v>434</v>
      </c>
      <c r="K51" s="101">
        <v>220</v>
      </c>
      <c r="L51" s="101">
        <v>195</v>
      </c>
      <c r="M51" s="101">
        <v>115</v>
      </c>
      <c r="N51" s="101">
        <v>56</v>
      </c>
      <c r="O51" s="101">
        <v>3</v>
      </c>
      <c r="P51" s="104">
        <v>1094</v>
      </c>
    </row>
    <row r="52" spans="1:16" s="46" customFormat="1">
      <c r="A52" s="93"/>
      <c r="B52" s="99">
        <v>5068150812</v>
      </c>
      <c r="C52" s="106" t="s">
        <v>32</v>
      </c>
      <c r="D52" s="101">
        <v>5</v>
      </c>
      <c r="E52" s="101">
        <v>17</v>
      </c>
      <c r="F52" s="101">
        <v>15</v>
      </c>
      <c r="G52" s="101">
        <v>4</v>
      </c>
      <c r="H52" s="101">
        <v>3</v>
      </c>
      <c r="I52" s="101">
        <v>4</v>
      </c>
      <c r="J52" s="101">
        <v>40</v>
      </c>
      <c r="K52" s="101">
        <v>16</v>
      </c>
      <c r="L52" s="101">
        <v>23</v>
      </c>
      <c r="M52" s="101">
        <v>21</v>
      </c>
      <c r="N52" s="101">
        <v>127</v>
      </c>
      <c r="O52" s="101">
        <v>3</v>
      </c>
      <c r="P52" s="104">
        <v>278</v>
      </c>
    </row>
    <row r="53" spans="1:16" s="46" customFormat="1">
      <c r="A53" s="93"/>
      <c r="B53" s="99">
        <v>2364150700</v>
      </c>
      <c r="C53" s="106" t="s">
        <v>33</v>
      </c>
      <c r="D53" s="101">
        <v>32</v>
      </c>
      <c r="E53" s="101">
        <v>69</v>
      </c>
      <c r="F53" s="101">
        <v>78</v>
      </c>
      <c r="G53" s="101">
        <v>10</v>
      </c>
      <c r="H53" s="101">
        <v>8</v>
      </c>
      <c r="I53" s="101">
        <v>12</v>
      </c>
      <c r="J53" s="101">
        <v>16</v>
      </c>
      <c r="K53" s="101">
        <v>14</v>
      </c>
      <c r="L53" s="101">
        <v>17</v>
      </c>
      <c r="M53" s="101">
        <v>13</v>
      </c>
      <c r="N53" s="101">
        <v>36</v>
      </c>
      <c r="O53" s="101">
        <v>31</v>
      </c>
      <c r="P53" s="104">
        <v>336</v>
      </c>
    </row>
    <row r="54" spans="1:16" s="46" customFormat="1">
      <c r="A54" s="93"/>
      <c r="B54" s="99">
        <v>1364150699</v>
      </c>
      <c r="C54" s="106" t="s">
        <v>34</v>
      </c>
      <c r="D54" s="101">
        <v>20</v>
      </c>
      <c r="E54" s="101">
        <v>119</v>
      </c>
      <c r="F54" s="101">
        <v>97</v>
      </c>
      <c r="G54" s="101">
        <v>36</v>
      </c>
      <c r="H54" s="101">
        <v>1</v>
      </c>
      <c r="I54" s="101">
        <v>6</v>
      </c>
      <c r="J54" s="101">
        <v>145</v>
      </c>
      <c r="K54" s="101">
        <v>107</v>
      </c>
      <c r="L54" s="101">
        <v>133</v>
      </c>
      <c r="M54" s="101">
        <v>95</v>
      </c>
      <c r="N54" s="101">
        <v>67</v>
      </c>
      <c r="O54" s="101">
        <v>15</v>
      </c>
      <c r="P54" s="104">
        <v>841</v>
      </c>
    </row>
    <row r="55" spans="1:16" s="46" customFormat="1">
      <c r="A55" s="93"/>
      <c r="B55" s="98">
        <v>2068150809</v>
      </c>
      <c r="C55" s="106" t="s">
        <v>35</v>
      </c>
      <c r="D55" s="101">
        <v>0</v>
      </c>
      <c r="E55" s="101">
        <v>1</v>
      </c>
      <c r="F55" s="101">
        <v>1</v>
      </c>
      <c r="G55" s="101">
        <v>1</v>
      </c>
      <c r="H55" s="101">
        <v>0</v>
      </c>
      <c r="I55" s="101">
        <v>0</v>
      </c>
      <c r="J55" s="101">
        <v>0</v>
      </c>
      <c r="K55" s="101">
        <v>0</v>
      </c>
      <c r="L55" s="101">
        <v>1</v>
      </c>
      <c r="M55" s="101">
        <v>0</v>
      </c>
      <c r="N55" s="101">
        <v>1</v>
      </c>
      <c r="O55" s="101">
        <v>1</v>
      </c>
      <c r="P55" s="104">
        <v>6</v>
      </c>
    </row>
    <row r="56" spans="1:16" s="46" customFormat="1">
      <c r="A56" s="93"/>
      <c r="B56" s="98">
        <v>5756250297</v>
      </c>
      <c r="C56" s="105" t="s">
        <v>36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2343</v>
      </c>
      <c r="L56" s="99">
        <v>684</v>
      </c>
      <c r="M56" s="99">
        <v>415</v>
      </c>
      <c r="N56" s="99">
        <v>350</v>
      </c>
      <c r="O56" s="99">
        <v>179</v>
      </c>
      <c r="P56" s="104">
        <v>3971</v>
      </c>
    </row>
    <row r="57" spans="1:16" s="46" customFormat="1">
      <c r="A57" s="93"/>
      <c r="B57" s="99">
        <v>1665911804</v>
      </c>
      <c r="C57" s="105" t="s">
        <v>37</v>
      </c>
      <c r="D57" s="101">
        <v>8</v>
      </c>
      <c r="E57" s="101">
        <v>17</v>
      </c>
      <c r="F57" s="101">
        <v>19</v>
      </c>
      <c r="G57" s="101">
        <v>2</v>
      </c>
      <c r="H57" s="101">
        <v>0</v>
      </c>
      <c r="I57" s="101">
        <v>5</v>
      </c>
      <c r="J57" s="101">
        <v>6</v>
      </c>
      <c r="K57" s="101">
        <v>3</v>
      </c>
      <c r="L57" s="101">
        <v>4</v>
      </c>
      <c r="M57" s="101">
        <v>11</v>
      </c>
      <c r="N57" s="101">
        <v>6</v>
      </c>
      <c r="O57" s="101">
        <v>7</v>
      </c>
      <c r="P57" s="104">
        <v>88</v>
      </c>
    </row>
    <row r="58" spans="1:16" s="46" customFormat="1">
      <c r="A58" s="93"/>
      <c r="B58" s="99">
        <v>3054467971</v>
      </c>
      <c r="C58" s="105" t="s">
        <v>38</v>
      </c>
      <c r="D58" s="101">
        <v>19</v>
      </c>
      <c r="E58" s="101">
        <v>38</v>
      </c>
      <c r="F58" s="101">
        <v>36</v>
      </c>
      <c r="G58" s="101">
        <v>9</v>
      </c>
      <c r="H58" s="101">
        <v>2</v>
      </c>
      <c r="I58" s="101">
        <v>4</v>
      </c>
      <c r="J58" s="101">
        <v>12</v>
      </c>
      <c r="K58" s="101">
        <v>12</v>
      </c>
      <c r="L58" s="101">
        <v>15</v>
      </c>
      <c r="M58" s="101">
        <v>13</v>
      </c>
      <c r="N58" s="101">
        <v>17</v>
      </c>
      <c r="O58" s="101">
        <v>8</v>
      </c>
      <c r="P58" s="104">
        <v>185</v>
      </c>
    </row>
    <row r="59" spans="1:16" s="46" customFormat="1">
      <c r="A59" s="93"/>
      <c r="B59" s="99">
        <v>3380811569</v>
      </c>
      <c r="C59" s="105" t="s">
        <v>39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101">
        <v>0</v>
      </c>
      <c r="O59" s="101">
        <v>3</v>
      </c>
      <c r="P59" s="104">
        <v>3</v>
      </c>
    </row>
    <row r="60" spans="1:16" s="46" customFormat="1">
      <c r="A60" s="93"/>
      <c r="B60" s="93"/>
      <c r="C60" s="93"/>
      <c r="D60" s="103">
        <v>255</v>
      </c>
      <c r="E60" s="103">
        <v>992</v>
      </c>
      <c r="F60" s="103">
        <v>853</v>
      </c>
      <c r="G60" s="103">
        <v>417</v>
      </c>
      <c r="H60" s="103">
        <v>426</v>
      </c>
      <c r="I60" s="103">
        <v>493</v>
      </c>
      <c r="J60" s="103">
        <v>1199</v>
      </c>
      <c r="K60" s="103">
        <v>3187</v>
      </c>
      <c r="L60" s="103">
        <v>2027</v>
      </c>
      <c r="M60" s="103">
        <v>1554</v>
      </c>
      <c r="N60" s="103">
        <v>1443</v>
      </c>
      <c r="O60" s="103">
        <v>614</v>
      </c>
      <c r="P60" s="101">
        <v>13460</v>
      </c>
    </row>
    <row r="61" spans="1:16" s="46" customFormat="1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6" s="46" customFormat="1">
      <c r="A62" s="93"/>
      <c r="B62" s="93"/>
      <c r="C62" s="100" t="s">
        <v>40</v>
      </c>
      <c r="D62" s="101">
        <v>255000</v>
      </c>
      <c r="E62" s="101">
        <v>992000</v>
      </c>
      <c r="F62" s="101">
        <v>853000</v>
      </c>
      <c r="G62" s="101">
        <v>417000</v>
      </c>
      <c r="H62" s="101">
        <v>426000</v>
      </c>
      <c r="I62" s="101">
        <v>493000</v>
      </c>
      <c r="J62" s="101">
        <v>1199000</v>
      </c>
      <c r="K62" s="101">
        <v>3187000</v>
      </c>
      <c r="L62" s="101">
        <v>2027000</v>
      </c>
      <c r="M62" s="101">
        <v>1554000</v>
      </c>
      <c r="N62" s="101">
        <v>1443000</v>
      </c>
      <c r="O62" s="101">
        <v>614000</v>
      </c>
      <c r="P62" s="101">
        <v>13460000</v>
      </c>
    </row>
    <row r="63" spans="1:16" s="46" customFormat="1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6" s="46" customFormat="1">
      <c r="A64" s="66"/>
      <c r="B64" s="66"/>
      <c r="C64" s="66"/>
      <c r="D64" s="66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6"/>
    </row>
    <row r="65" spans="1:16" s="46" customFormat="1">
      <c r="A65" s="116" t="s">
        <v>48</v>
      </c>
      <c r="B65" s="108">
        <v>2021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</row>
    <row r="66" spans="1:16" s="46" customFormat="1" ht="15.75" thickBot="1">
      <c r="A66" s="109" t="s">
        <v>6</v>
      </c>
      <c r="B66" s="110" t="s">
        <v>7</v>
      </c>
      <c r="C66" s="110" t="s">
        <v>8</v>
      </c>
      <c r="D66" s="110" t="s">
        <v>9</v>
      </c>
      <c r="E66" s="110" t="s">
        <v>10</v>
      </c>
      <c r="F66" s="110" t="s">
        <v>11</v>
      </c>
      <c r="G66" s="110" t="s">
        <v>12</v>
      </c>
      <c r="H66" s="110" t="s">
        <v>13</v>
      </c>
      <c r="I66" s="110" t="s">
        <v>14</v>
      </c>
      <c r="J66" s="110" t="s">
        <v>15</v>
      </c>
      <c r="K66" s="110" t="s">
        <v>16</v>
      </c>
      <c r="L66" s="110" t="s">
        <v>17</v>
      </c>
      <c r="M66" s="110" t="s">
        <v>18</v>
      </c>
      <c r="N66" s="110" t="s">
        <v>19</v>
      </c>
      <c r="O66" s="110" t="s">
        <v>20</v>
      </c>
      <c r="P66" s="111" t="s">
        <v>76</v>
      </c>
    </row>
    <row r="67" spans="1:16" s="46" customFormat="1">
      <c r="A67" s="107"/>
      <c r="B67" s="112">
        <v>7534810685</v>
      </c>
      <c r="C67" s="119" t="s">
        <v>21</v>
      </c>
      <c r="D67" s="115">
        <v>12</v>
      </c>
      <c r="E67" s="115">
        <v>14</v>
      </c>
      <c r="F67" s="115">
        <v>14</v>
      </c>
      <c r="G67" s="115">
        <v>14</v>
      </c>
      <c r="H67" s="115">
        <v>17</v>
      </c>
      <c r="I67" s="115">
        <v>10</v>
      </c>
      <c r="J67" s="115">
        <v>10</v>
      </c>
      <c r="K67" s="115">
        <v>14</v>
      </c>
      <c r="L67" s="115">
        <v>13</v>
      </c>
      <c r="M67" s="115">
        <v>18</v>
      </c>
      <c r="N67" s="115">
        <v>12</v>
      </c>
      <c r="O67" s="115">
        <v>15</v>
      </c>
      <c r="P67" s="118">
        <v>163</v>
      </c>
    </row>
    <row r="68" spans="1:16" s="46" customFormat="1">
      <c r="A68" s="107"/>
      <c r="B68" s="112">
        <v>4366050935</v>
      </c>
      <c r="C68" s="119" t="s">
        <v>22</v>
      </c>
      <c r="D68" s="115">
        <v>3</v>
      </c>
      <c r="E68" s="115">
        <v>16</v>
      </c>
      <c r="F68" s="115">
        <v>17</v>
      </c>
      <c r="G68" s="115">
        <v>15</v>
      </c>
      <c r="H68" s="115">
        <v>12</v>
      </c>
      <c r="I68" s="115">
        <v>1</v>
      </c>
      <c r="J68" s="115">
        <v>0</v>
      </c>
      <c r="K68" s="115">
        <v>2</v>
      </c>
      <c r="L68" s="115">
        <v>69</v>
      </c>
      <c r="M68" s="115">
        <v>49</v>
      </c>
      <c r="N68" s="115">
        <v>62</v>
      </c>
      <c r="O68" s="115">
        <v>46</v>
      </c>
      <c r="P68" s="118">
        <v>292</v>
      </c>
    </row>
    <row r="69" spans="1:16" s="46" customFormat="1">
      <c r="A69" s="107"/>
      <c r="B69" s="112">
        <v>6366050937</v>
      </c>
      <c r="C69" s="119" t="s">
        <v>23</v>
      </c>
      <c r="D69" s="115">
        <v>1</v>
      </c>
      <c r="E69" s="115">
        <v>59</v>
      </c>
      <c r="F69" s="115">
        <v>49</v>
      </c>
      <c r="G69" s="115">
        <v>57</v>
      </c>
      <c r="H69" s="115">
        <v>96</v>
      </c>
      <c r="I69" s="115">
        <v>112</v>
      </c>
      <c r="J69" s="115">
        <v>28</v>
      </c>
      <c r="K69" s="115">
        <v>2</v>
      </c>
      <c r="L69" s="115">
        <v>57</v>
      </c>
      <c r="M69" s="115">
        <v>54</v>
      </c>
      <c r="N69" s="115">
        <v>58</v>
      </c>
      <c r="O69" s="115">
        <v>27</v>
      </c>
      <c r="P69" s="118">
        <v>600</v>
      </c>
    </row>
    <row r="70" spans="1:16" s="46" customFormat="1">
      <c r="A70" s="107"/>
      <c r="B70" s="112">
        <v>7366050938</v>
      </c>
      <c r="C70" s="119" t="s">
        <v>24</v>
      </c>
      <c r="D70" s="115">
        <v>12</v>
      </c>
      <c r="E70" s="115">
        <v>18</v>
      </c>
      <c r="F70" s="115">
        <v>22</v>
      </c>
      <c r="G70" s="115">
        <v>19</v>
      </c>
      <c r="H70" s="115">
        <v>23</v>
      </c>
      <c r="I70" s="115">
        <v>25</v>
      </c>
      <c r="J70" s="115">
        <v>38</v>
      </c>
      <c r="K70" s="115">
        <v>64</v>
      </c>
      <c r="L70" s="115">
        <v>55</v>
      </c>
      <c r="M70" s="115">
        <v>51</v>
      </c>
      <c r="N70" s="115">
        <v>34</v>
      </c>
      <c r="O70" s="115">
        <v>30</v>
      </c>
      <c r="P70" s="118">
        <v>391</v>
      </c>
    </row>
    <row r="71" spans="1:16" s="46" customFormat="1">
      <c r="A71" s="107"/>
      <c r="B71" s="112">
        <v>3366050934</v>
      </c>
      <c r="C71" s="119" t="s">
        <v>25</v>
      </c>
      <c r="D71" s="115">
        <v>1</v>
      </c>
      <c r="E71" s="115">
        <v>103</v>
      </c>
      <c r="F71" s="115">
        <v>189</v>
      </c>
      <c r="G71" s="115">
        <v>165</v>
      </c>
      <c r="H71" s="115">
        <v>120</v>
      </c>
      <c r="I71" s="115">
        <v>51</v>
      </c>
      <c r="J71" s="115">
        <v>84</v>
      </c>
      <c r="K71" s="115">
        <v>60</v>
      </c>
      <c r="L71" s="115">
        <v>110</v>
      </c>
      <c r="M71" s="115">
        <v>137</v>
      </c>
      <c r="N71" s="115">
        <v>127</v>
      </c>
      <c r="O71" s="115">
        <v>122</v>
      </c>
      <c r="P71" s="118">
        <v>1269</v>
      </c>
    </row>
    <row r="72" spans="1:16" s="46" customFormat="1">
      <c r="A72" s="107"/>
      <c r="B72" s="112">
        <v>5581150299</v>
      </c>
      <c r="C72" s="119" t="s">
        <v>26</v>
      </c>
      <c r="D72" s="115">
        <v>39</v>
      </c>
      <c r="E72" s="115">
        <v>129</v>
      </c>
      <c r="F72" s="115">
        <v>143</v>
      </c>
      <c r="G72" s="115">
        <v>136</v>
      </c>
      <c r="H72" s="115">
        <v>104</v>
      </c>
      <c r="I72" s="115">
        <v>19</v>
      </c>
      <c r="J72" s="115">
        <v>101</v>
      </c>
      <c r="K72" s="115">
        <v>183</v>
      </c>
      <c r="L72" s="115">
        <v>209</v>
      </c>
      <c r="M72" s="115">
        <v>324</v>
      </c>
      <c r="N72" s="115">
        <v>316</v>
      </c>
      <c r="O72" s="115">
        <v>325</v>
      </c>
      <c r="P72" s="118">
        <v>2028</v>
      </c>
    </row>
    <row r="73" spans="1:16" s="46" customFormat="1">
      <c r="A73" s="107"/>
      <c r="B73" s="112">
        <v>5366050936</v>
      </c>
      <c r="C73" s="119" t="s">
        <v>27</v>
      </c>
      <c r="D73" s="115">
        <v>0</v>
      </c>
      <c r="E73" s="115">
        <v>26</v>
      </c>
      <c r="F73" s="115">
        <v>29</v>
      </c>
      <c r="G73" s="115">
        <v>31</v>
      </c>
      <c r="H73" s="115">
        <v>23</v>
      </c>
      <c r="I73" s="115">
        <v>9</v>
      </c>
      <c r="J73" s="115">
        <v>9</v>
      </c>
      <c r="K73" s="115">
        <v>12</v>
      </c>
      <c r="L73" s="115">
        <v>20</v>
      </c>
      <c r="M73" s="115">
        <v>41</v>
      </c>
      <c r="N73" s="115">
        <v>31</v>
      </c>
      <c r="O73" s="115">
        <v>26</v>
      </c>
      <c r="P73" s="118">
        <v>257</v>
      </c>
    </row>
    <row r="74" spans="1:16" s="46" customFormat="1">
      <c r="A74" s="107"/>
      <c r="B74" s="112">
        <v>2052150585</v>
      </c>
      <c r="C74" s="119" t="s">
        <v>28</v>
      </c>
      <c r="D74" s="115">
        <v>37</v>
      </c>
      <c r="E74" s="115">
        <v>158</v>
      </c>
      <c r="F74" s="115">
        <v>176</v>
      </c>
      <c r="G74" s="115">
        <v>190</v>
      </c>
      <c r="H74" s="115">
        <v>151</v>
      </c>
      <c r="I74" s="115">
        <v>162</v>
      </c>
      <c r="J74" s="115">
        <v>273</v>
      </c>
      <c r="K74" s="115">
        <v>315</v>
      </c>
      <c r="L74" s="115">
        <v>558</v>
      </c>
      <c r="M74" s="115">
        <v>454</v>
      </c>
      <c r="N74" s="115">
        <v>249</v>
      </c>
      <c r="O74" s="115">
        <v>189</v>
      </c>
      <c r="P74" s="118">
        <v>2912</v>
      </c>
    </row>
    <row r="75" spans="1:16" s="46" customFormat="1">
      <c r="A75" s="107"/>
      <c r="B75" s="112">
        <v>8635150066</v>
      </c>
      <c r="C75" s="119" t="s">
        <v>29</v>
      </c>
      <c r="D75" s="115">
        <v>3</v>
      </c>
      <c r="E75" s="115">
        <v>3</v>
      </c>
      <c r="F75" s="115">
        <v>3</v>
      </c>
      <c r="G75" s="115">
        <v>3</v>
      </c>
      <c r="H75" s="115">
        <v>31</v>
      </c>
      <c r="I75" s="115">
        <v>14</v>
      </c>
      <c r="J75" s="115">
        <v>123</v>
      </c>
      <c r="K75" s="115">
        <v>9</v>
      </c>
      <c r="L75" s="115">
        <v>17</v>
      </c>
      <c r="M75" s="115">
        <v>19</v>
      </c>
      <c r="N75" s="115">
        <v>30</v>
      </c>
      <c r="O75" s="115">
        <v>27</v>
      </c>
      <c r="P75" s="118">
        <v>282</v>
      </c>
    </row>
    <row r="76" spans="1:16" s="46" customFormat="1">
      <c r="A76" s="107"/>
      <c r="B76" s="113">
        <v>6663150208</v>
      </c>
      <c r="C76" s="119" t="s">
        <v>30</v>
      </c>
      <c r="D76" s="115">
        <v>30</v>
      </c>
      <c r="E76" s="115">
        <v>16</v>
      </c>
      <c r="F76" s="115">
        <v>18</v>
      </c>
      <c r="G76" s="115">
        <v>17</v>
      </c>
      <c r="H76" s="115">
        <v>19</v>
      </c>
      <c r="I76" s="115">
        <v>12</v>
      </c>
      <c r="J76" s="115">
        <v>12</v>
      </c>
      <c r="K76" s="115">
        <v>12</v>
      </c>
      <c r="L76" s="115">
        <v>17</v>
      </c>
      <c r="M76" s="115">
        <v>21</v>
      </c>
      <c r="N76" s="115">
        <v>22</v>
      </c>
      <c r="O76" s="115">
        <v>22</v>
      </c>
      <c r="P76" s="118">
        <v>218</v>
      </c>
    </row>
    <row r="77" spans="1:16" s="46" customFormat="1">
      <c r="A77" s="107"/>
      <c r="B77" s="112">
        <v>6068150813</v>
      </c>
      <c r="C77" s="119" t="s">
        <v>31</v>
      </c>
      <c r="D77" s="115">
        <v>2</v>
      </c>
      <c r="E77" s="115">
        <v>7</v>
      </c>
      <c r="F77" s="115">
        <v>8</v>
      </c>
      <c r="G77" s="115">
        <v>8</v>
      </c>
      <c r="H77" s="115">
        <v>7</v>
      </c>
      <c r="I77" s="115">
        <v>13</v>
      </c>
      <c r="J77" s="115">
        <v>23</v>
      </c>
      <c r="K77" s="115">
        <v>14</v>
      </c>
      <c r="L77" s="115">
        <v>37</v>
      </c>
      <c r="M77" s="115">
        <v>78</v>
      </c>
      <c r="N77" s="115">
        <v>30</v>
      </c>
      <c r="O77" s="115">
        <v>21</v>
      </c>
      <c r="P77" s="118">
        <v>248</v>
      </c>
    </row>
    <row r="78" spans="1:16" s="46" customFormat="1">
      <c r="A78" s="107"/>
      <c r="B78" s="113">
        <v>5068150812</v>
      </c>
      <c r="C78" s="119" t="s">
        <v>32</v>
      </c>
      <c r="D78" s="115">
        <v>2</v>
      </c>
      <c r="E78" s="115">
        <v>4</v>
      </c>
      <c r="F78" s="115">
        <v>6</v>
      </c>
      <c r="G78" s="115">
        <v>5</v>
      </c>
      <c r="H78" s="115">
        <v>6</v>
      </c>
      <c r="I78" s="115">
        <v>2</v>
      </c>
      <c r="J78" s="115">
        <v>2</v>
      </c>
      <c r="K78" s="115">
        <v>2</v>
      </c>
      <c r="L78" s="115">
        <v>5</v>
      </c>
      <c r="M78" s="115">
        <v>7</v>
      </c>
      <c r="N78" s="115">
        <v>10</v>
      </c>
      <c r="O78" s="115">
        <v>7</v>
      </c>
      <c r="P78" s="118">
        <v>58</v>
      </c>
    </row>
    <row r="79" spans="1:16" s="46" customFormat="1">
      <c r="A79" s="107"/>
      <c r="B79" s="113">
        <v>2364150700</v>
      </c>
      <c r="C79" s="119" t="s">
        <v>33</v>
      </c>
      <c r="D79" s="115">
        <v>34</v>
      </c>
      <c r="E79" s="115">
        <v>33</v>
      </c>
      <c r="F79" s="115">
        <v>33</v>
      </c>
      <c r="G79" s="115">
        <v>26</v>
      </c>
      <c r="H79" s="115">
        <v>46</v>
      </c>
      <c r="I79" s="115">
        <v>23</v>
      </c>
      <c r="J79" s="115">
        <v>40</v>
      </c>
      <c r="K79" s="115">
        <v>41</v>
      </c>
      <c r="L79" s="115">
        <v>62</v>
      </c>
      <c r="M79" s="115">
        <v>57</v>
      </c>
      <c r="N79" s="115">
        <v>43</v>
      </c>
      <c r="O79" s="115">
        <v>48</v>
      </c>
      <c r="P79" s="118">
        <v>486</v>
      </c>
    </row>
    <row r="80" spans="1:16" s="46" customFormat="1">
      <c r="A80" s="107"/>
      <c r="B80" s="113">
        <v>1364150699</v>
      </c>
      <c r="C80" s="119" t="s">
        <v>34</v>
      </c>
      <c r="D80" s="115">
        <v>17</v>
      </c>
      <c r="E80" s="115">
        <v>25</v>
      </c>
      <c r="F80" s="115">
        <v>28</v>
      </c>
      <c r="G80" s="115">
        <v>26</v>
      </c>
      <c r="H80" s="115">
        <v>21</v>
      </c>
      <c r="I80" s="115">
        <v>94</v>
      </c>
      <c r="J80" s="115">
        <v>135</v>
      </c>
      <c r="K80" s="115">
        <v>167</v>
      </c>
      <c r="L80" s="115">
        <v>327</v>
      </c>
      <c r="M80" s="115">
        <v>190</v>
      </c>
      <c r="N80" s="115">
        <v>83</v>
      </c>
      <c r="O80" s="115">
        <v>56</v>
      </c>
      <c r="P80" s="118">
        <v>1169</v>
      </c>
    </row>
    <row r="81" spans="1:16" s="46" customFormat="1">
      <c r="A81" s="107"/>
      <c r="B81" s="112">
        <v>2068150809</v>
      </c>
      <c r="C81" s="119" t="s">
        <v>35</v>
      </c>
      <c r="D81" s="115">
        <v>0</v>
      </c>
      <c r="E81" s="115">
        <v>0</v>
      </c>
      <c r="F81" s="115">
        <v>1</v>
      </c>
      <c r="G81" s="115">
        <v>1</v>
      </c>
      <c r="H81" s="115">
        <v>2</v>
      </c>
      <c r="I81" s="115">
        <v>0</v>
      </c>
      <c r="J81" s="115">
        <v>1</v>
      </c>
      <c r="K81" s="115">
        <v>1</v>
      </c>
      <c r="L81" s="115">
        <v>0</v>
      </c>
      <c r="M81" s="115">
        <v>1</v>
      </c>
      <c r="N81" s="115">
        <v>1</v>
      </c>
      <c r="O81" s="115">
        <v>1</v>
      </c>
      <c r="P81" s="118">
        <v>9</v>
      </c>
    </row>
    <row r="82" spans="1:16" s="46" customFormat="1">
      <c r="A82" s="107"/>
      <c r="B82" s="112">
        <v>5756250297</v>
      </c>
      <c r="C82" s="119" t="s">
        <v>36</v>
      </c>
      <c r="D82" s="113">
        <v>135</v>
      </c>
      <c r="E82" s="113">
        <v>1</v>
      </c>
      <c r="F82" s="113">
        <v>2</v>
      </c>
      <c r="G82" s="113">
        <v>2</v>
      </c>
      <c r="H82" s="113">
        <v>40</v>
      </c>
      <c r="I82" s="113">
        <v>247</v>
      </c>
      <c r="J82" s="113">
        <v>360</v>
      </c>
      <c r="K82" s="113">
        <v>406</v>
      </c>
      <c r="L82" s="113">
        <v>615</v>
      </c>
      <c r="M82" s="113">
        <v>674</v>
      </c>
      <c r="N82" s="113">
        <v>456</v>
      </c>
      <c r="O82" s="113">
        <v>444</v>
      </c>
      <c r="P82" s="118">
        <v>3382</v>
      </c>
    </row>
    <row r="83" spans="1:16" s="46" customFormat="1">
      <c r="A83" s="107"/>
      <c r="B83" s="113">
        <v>1665911804</v>
      </c>
      <c r="C83" s="119" t="s">
        <v>37</v>
      </c>
      <c r="D83" s="115">
        <v>3</v>
      </c>
      <c r="E83" s="115">
        <v>19</v>
      </c>
      <c r="F83" s="115">
        <v>3</v>
      </c>
      <c r="G83" s="115">
        <v>9</v>
      </c>
      <c r="H83" s="115">
        <v>5</v>
      </c>
      <c r="I83" s="115">
        <v>3</v>
      </c>
      <c r="J83" s="115">
        <v>4</v>
      </c>
      <c r="K83" s="115">
        <v>5</v>
      </c>
      <c r="L83" s="115">
        <v>6</v>
      </c>
      <c r="M83" s="115">
        <v>6</v>
      </c>
      <c r="N83" s="115">
        <v>14</v>
      </c>
      <c r="O83" s="115">
        <v>11</v>
      </c>
      <c r="P83" s="118">
        <v>88</v>
      </c>
    </row>
    <row r="84" spans="1:16" s="46" customFormat="1">
      <c r="A84" s="107"/>
      <c r="B84" s="113">
        <v>3054467971</v>
      </c>
      <c r="C84" s="119" t="s">
        <v>38</v>
      </c>
      <c r="D84" s="115">
        <v>5</v>
      </c>
      <c r="E84" s="115">
        <v>10</v>
      </c>
      <c r="F84" s="115">
        <v>13</v>
      </c>
      <c r="G84" s="115">
        <v>13</v>
      </c>
      <c r="H84" s="115">
        <v>14</v>
      </c>
      <c r="I84" s="115">
        <v>11</v>
      </c>
      <c r="J84" s="115">
        <v>13</v>
      </c>
      <c r="K84" s="115">
        <v>15</v>
      </c>
      <c r="L84" s="115">
        <v>21</v>
      </c>
      <c r="M84" s="115">
        <v>24</v>
      </c>
      <c r="N84" s="115">
        <v>42</v>
      </c>
      <c r="O84" s="115">
        <v>22</v>
      </c>
      <c r="P84" s="118">
        <v>203</v>
      </c>
    </row>
    <row r="85" spans="1:16" s="46" customFormat="1">
      <c r="A85" s="107"/>
      <c r="B85" s="113">
        <v>3380811569</v>
      </c>
      <c r="C85" s="119" t="s">
        <v>39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1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8">
        <v>1</v>
      </c>
    </row>
    <row r="86" spans="1:16" s="46" customFormat="1">
      <c r="A86" s="107"/>
      <c r="B86" s="107"/>
      <c r="C86" s="107"/>
      <c r="D86" s="117">
        <v>336</v>
      </c>
      <c r="E86" s="117">
        <v>641</v>
      </c>
      <c r="F86" s="117">
        <v>754</v>
      </c>
      <c r="G86" s="117">
        <v>737</v>
      </c>
      <c r="H86" s="117">
        <v>737</v>
      </c>
      <c r="I86" s="117">
        <v>808</v>
      </c>
      <c r="J86" s="117">
        <v>1257</v>
      </c>
      <c r="K86" s="117">
        <v>1324</v>
      </c>
      <c r="L86" s="117">
        <v>2198</v>
      </c>
      <c r="M86" s="117">
        <v>2205</v>
      </c>
      <c r="N86" s="117">
        <v>1620</v>
      </c>
      <c r="O86" s="117">
        <v>1439</v>
      </c>
      <c r="P86" s="115">
        <v>14056</v>
      </c>
    </row>
    <row r="87" spans="1:16" s="46" customFormat="1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6" s="46" customFormat="1">
      <c r="A88" s="107"/>
      <c r="B88" s="107"/>
      <c r="C88" s="114" t="s">
        <v>40</v>
      </c>
      <c r="D88" s="115">
        <v>336000</v>
      </c>
      <c r="E88" s="115">
        <v>641000</v>
      </c>
      <c r="F88" s="115">
        <v>754000</v>
      </c>
      <c r="G88" s="115">
        <v>737000</v>
      </c>
      <c r="H88" s="115">
        <v>737000</v>
      </c>
      <c r="I88" s="115">
        <v>808000</v>
      </c>
      <c r="J88" s="115">
        <v>1257000</v>
      </c>
      <c r="K88" s="115">
        <v>1324000</v>
      </c>
      <c r="L88" s="115">
        <v>2198000</v>
      </c>
      <c r="M88" s="115">
        <v>2205000</v>
      </c>
      <c r="N88" s="115">
        <v>1620000</v>
      </c>
      <c r="O88" s="115">
        <v>1439000</v>
      </c>
      <c r="P88" s="115">
        <v>14056000</v>
      </c>
    </row>
    <row r="89" spans="1:16" s="46" customFormat="1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6" s="46" customFormat="1">
      <c r="A90" s="66"/>
      <c r="B90" s="66"/>
      <c r="C90" s="66"/>
      <c r="D90" s="66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6"/>
    </row>
    <row r="91" spans="1:16" s="46" customFormat="1">
      <c r="A91" s="130" t="s">
        <v>48</v>
      </c>
      <c r="B91" s="122">
        <v>2022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</row>
    <row r="92" spans="1:16" s="46" customFormat="1" ht="15.75" thickBot="1">
      <c r="A92" s="123" t="s">
        <v>6</v>
      </c>
      <c r="B92" s="124" t="s">
        <v>7</v>
      </c>
      <c r="C92" s="124" t="s">
        <v>8</v>
      </c>
      <c r="D92" s="124" t="s">
        <v>9</v>
      </c>
      <c r="E92" s="124" t="s">
        <v>10</v>
      </c>
      <c r="F92" s="124" t="s">
        <v>11</v>
      </c>
      <c r="G92" s="124" t="s">
        <v>12</v>
      </c>
      <c r="H92" s="124" t="s">
        <v>13</v>
      </c>
      <c r="I92" s="124" t="s">
        <v>14</v>
      </c>
      <c r="J92" s="124" t="s">
        <v>15</v>
      </c>
      <c r="K92" s="124" t="s">
        <v>16</v>
      </c>
      <c r="L92" s="124" t="s">
        <v>17</v>
      </c>
      <c r="M92" s="124" t="s">
        <v>18</v>
      </c>
      <c r="N92" s="124" t="s">
        <v>19</v>
      </c>
      <c r="O92" s="124" t="s">
        <v>20</v>
      </c>
      <c r="P92" s="125" t="s">
        <v>76</v>
      </c>
    </row>
    <row r="93" spans="1:16" s="46" customFormat="1">
      <c r="A93" s="121"/>
      <c r="B93" s="126">
        <v>7534810685</v>
      </c>
      <c r="C93" s="133" t="s">
        <v>21</v>
      </c>
      <c r="D93" s="129">
        <v>15</v>
      </c>
      <c r="E93" s="129">
        <v>15</v>
      </c>
      <c r="F93" s="129">
        <v>16</v>
      </c>
      <c r="G93" s="129">
        <v>17</v>
      </c>
      <c r="H93" s="129">
        <v>18</v>
      </c>
      <c r="I93" s="129">
        <v>10</v>
      </c>
      <c r="J93" s="129">
        <v>21</v>
      </c>
      <c r="K93" s="129">
        <v>19</v>
      </c>
      <c r="L93" s="129">
        <v>16</v>
      </c>
      <c r="M93" s="129">
        <v>13</v>
      </c>
      <c r="N93" s="129">
        <v>15</v>
      </c>
      <c r="O93" s="129">
        <v>18</v>
      </c>
      <c r="P93" s="132">
        <v>193</v>
      </c>
    </row>
    <row r="94" spans="1:16" s="46" customFormat="1">
      <c r="A94" s="121"/>
      <c r="B94" s="126">
        <v>4366050935</v>
      </c>
      <c r="C94" s="133" t="s">
        <v>22</v>
      </c>
      <c r="D94" s="129">
        <v>9</v>
      </c>
      <c r="E94" s="129">
        <v>69</v>
      </c>
      <c r="F94" s="129">
        <v>63</v>
      </c>
      <c r="G94" s="129">
        <v>77</v>
      </c>
      <c r="H94" s="129">
        <v>28</v>
      </c>
      <c r="I94" s="129">
        <v>2</v>
      </c>
      <c r="J94" s="129">
        <v>1</v>
      </c>
      <c r="K94" s="129">
        <v>3</v>
      </c>
      <c r="L94" s="129">
        <v>31</v>
      </c>
      <c r="M94" s="129">
        <v>43</v>
      </c>
      <c r="N94" s="129">
        <v>42</v>
      </c>
      <c r="O94" s="129">
        <v>41</v>
      </c>
      <c r="P94" s="132">
        <v>409</v>
      </c>
    </row>
    <row r="95" spans="1:16" s="46" customFormat="1">
      <c r="A95" s="121"/>
      <c r="B95" s="126">
        <v>6366050937</v>
      </c>
      <c r="C95" s="133" t="s">
        <v>23</v>
      </c>
      <c r="D95" s="129">
        <v>9</v>
      </c>
      <c r="E95" s="129">
        <v>20</v>
      </c>
      <c r="F95" s="129">
        <v>17</v>
      </c>
      <c r="G95" s="129">
        <v>24</v>
      </c>
      <c r="H95" s="129">
        <v>15</v>
      </c>
      <c r="I95" s="129">
        <v>12</v>
      </c>
      <c r="J95" s="129">
        <v>11</v>
      </c>
      <c r="K95" s="129">
        <v>9</v>
      </c>
      <c r="L95" s="129">
        <v>19</v>
      </c>
      <c r="M95" s="129">
        <v>19</v>
      </c>
      <c r="N95" s="129">
        <v>24</v>
      </c>
      <c r="O95" s="129">
        <v>20</v>
      </c>
      <c r="P95" s="132">
        <v>199</v>
      </c>
    </row>
    <row r="96" spans="1:16" s="46" customFormat="1">
      <c r="A96" s="121"/>
      <c r="B96" s="126">
        <v>7366050938</v>
      </c>
      <c r="C96" s="133" t="s">
        <v>24</v>
      </c>
      <c r="D96" s="129">
        <v>20</v>
      </c>
      <c r="E96" s="129">
        <v>32</v>
      </c>
      <c r="F96" s="129">
        <v>31</v>
      </c>
      <c r="G96" s="129">
        <v>33</v>
      </c>
      <c r="H96" s="129">
        <v>28</v>
      </c>
      <c r="I96" s="129">
        <v>41</v>
      </c>
      <c r="J96" s="129">
        <v>46</v>
      </c>
      <c r="K96" s="129">
        <v>48</v>
      </c>
      <c r="L96" s="129">
        <v>51</v>
      </c>
      <c r="M96" s="129">
        <v>52</v>
      </c>
      <c r="N96" s="129">
        <v>48</v>
      </c>
      <c r="O96" s="129">
        <v>48</v>
      </c>
      <c r="P96" s="132">
        <v>478</v>
      </c>
    </row>
    <row r="97" spans="1:16" s="46" customFormat="1">
      <c r="A97" s="121"/>
      <c r="B97" s="126">
        <v>3366050934</v>
      </c>
      <c r="C97" s="133" t="s">
        <v>25</v>
      </c>
      <c r="D97" s="129">
        <v>24</v>
      </c>
      <c r="E97" s="129">
        <v>151</v>
      </c>
      <c r="F97" s="129">
        <v>135</v>
      </c>
      <c r="G97" s="129">
        <v>140</v>
      </c>
      <c r="H97" s="129">
        <v>71</v>
      </c>
      <c r="I97" s="129">
        <v>35</v>
      </c>
      <c r="J97" s="129">
        <v>14</v>
      </c>
      <c r="K97" s="129">
        <v>54</v>
      </c>
      <c r="L97" s="129">
        <v>130</v>
      </c>
      <c r="M97" s="129">
        <v>176</v>
      </c>
      <c r="N97" s="129">
        <v>160</v>
      </c>
      <c r="O97" s="129">
        <v>179</v>
      </c>
      <c r="P97" s="132">
        <v>1269</v>
      </c>
    </row>
    <row r="98" spans="1:16" s="46" customFormat="1">
      <c r="A98" s="121"/>
      <c r="B98" s="126">
        <v>5581150299</v>
      </c>
      <c r="C98" s="133" t="s">
        <v>26</v>
      </c>
      <c r="D98" s="129">
        <v>269</v>
      </c>
      <c r="E98" s="129">
        <v>309</v>
      </c>
      <c r="F98" s="129">
        <v>297</v>
      </c>
      <c r="G98" s="129">
        <v>343</v>
      </c>
      <c r="H98" s="129">
        <v>269</v>
      </c>
      <c r="I98" s="129">
        <v>49</v>
      </c>
      <c r="J98" s="129">
        <v>103</v>
      </c>
      <c r="K98" s="129">
        <v>108</v>
      </c>
      <c r="L98" s="129">
        <v>161</v>
      </c>
      <c r="M98" s="129">
        <v>122</v>
      </c>
      <c r="N98" s="129">
        <v>126</v>
      </c>
      <c r="O98" s="129">
        <v>127</v>
      </c>
      <c r="P98" s="132">
        <v>2283</v>
      </c>
    </row>
    <row r="99" spans="1:16" s="46" customFormat="1">
      <c r="A99" s="121"/>
      <c r="B99" s="126">
        <v>5366050936</v>
      </c>
      <c r="C99" s="133" t="s">
        <v>27</v>
      </c>
      <c r="D99" s="129">
        <v>20</v>
      </c>
      <c r="E99" s="129">
        <v>25</v>
      </c>
      <c r="F99" s="129">
        <v>23</v>
      </c>
      <c r="G99" s="129">
        <v>28</v>
      </c>
      <c r="H99" s="129">
        <v>19</v>
      </c>
      <c r="I99" s="129">
        <v>8</v>
      </c>
      <c r="J99" s="129">
        <v>9</v>
      </c>
      <c r="K99" s="129">
        <v>29</v>
      </c>
      <c r="L99" s="129">
        <v>188</v>
      </c>
      <c r="M99" s="129">
        <v>125</v>
      </c>
      <c r="N99" s="129">
        <v>40</v>
      </c>
      <c r="O99" s="129">
        <v>179</v>
      </c>
      <c r="P99" s="132">
        <v>693</v>
      </c>
    </row>
    <row r="100" spans="1:16" s="46" customFormat="1">
      <c r="A100" s="121"/>
      <c r="B100" s="126">
        <v>2052150585</v>
      </c>
      <c r="C100" s="133" t="s">
        <v>28</v>
      </c>
      <c r="D100" s="129">
        <v>51</v>
      </c>
      <c r="E100" s="129">
        <v>144</v>
      </c>
      <c r="F100" s="129">
        <v>134</v>
      </c>
      <c r="G100" s="129">
        <v>225</v>
      </c>
      <c r="H100" s="129">
        <v>505</v>
      </c>
      <c r="I100" s="129">
        <v>341</v>
      </c>
      <c r="J100" s="129">
        <v>429</v>
      </c>
      <c r="K100" s="129">
        <v>395</v>
      </c>
      <c r="L100" s="129">
        <v>525</v>
      </c>
      <c r="M100" s="129">
        <v>307</v>
      </c>
      <c r="N100" s="129">
        <v>237</v>
      </c>
      <c r="O100" s="129">
        <v>149</v>
      </c>
      <c r="P100" s="132">
        <v>3442</v>
      </c>
    </row>
    <row r="101" spans="1:16" s="46" customFormat="1">
      <c r="A101" s="121"/>
      <c r="B101" s="126">
        <v>8635150066</v>
      </c>
      <c r="C101" s="133" t="s">
        <v>29</v>
      </c>
      <c r="D101" s="129">
        <v>17</v>
      </c>
      <c r="E101" s="129">
        <v>20</v>
      </c>
      <c r="F101" s="129">
        <v>19</v>
      </c>
      <c r="G101" s="129">
        <v>28</v>
      </c>
      <c r="H101" s="129">
        <v>24</v>
      </c>
      <c r="I101" s="129">
        <v>27</v>
      </c>
      <c r="J101" s="129">
        <v>77</v>
      </c>
      <c r="K101" s="129">
        <v>3</v>
      </c>
      <c r="L101" s="129">
        <v>68</v>
      </c>
      <c r="M101" s="129">
        <v>10</v>
      </c>
      <c r="N101" s="129">
        <v>12</v>
      </c>
      <c r="O101" s="129">
        <v>3</v>
      </c>
      <c r="P101" s="132">
        <v>308</v>
      </c>
    </row>
    <row r="102" spans="1:16" s="46" customFormat="1">
      <c r="A102" s="121"/>
      <c r="B102" s="127">
        <v>6663150208</v>
      </c>
      <c r="C102" s="133" t="s">
        <v>30</v>
      </c>
      <c r="D102" s="129">
        <v>9</v>
      </c>
      <c r="E102" s="129">
        <v>19</v>
      </c>
      <c r="F102" s="129">
        <v>21</v>
      </c>
      <c r="G102" s="129">
        <v>25</v>
      </c>
      <c r="H102" s="129">
        <v>21</v>
      </c>
      <c r="I102" s="129">
        <v>10</v>
      </c>
      <c r="J102" s="129">
        <v>9</v>
      </c>
      <c r="K102" s="129">
        <v>11</v>
      </c>
      <c r="L102" s="129">
        <v>21</v>
      </c>
      <c r="M102" s="129">
        <v>25</v>
      </c>
      <c r="N102" s="129">
        <v>36</v>
      </c>
      <c r="O102" s="129">
        <v>42</v>
      </c>
      <c r="P102" s="132">
        <v>249</v>
      </c>
    </row>
    <row r="103" spans="1:16" s="46" customFormat="1">
      <c r="A103" s="121"/>
      <c r="B103" s="126">
        <v>6068150813</v>
      </c>
      <c r="C103" s="133" t="s">
        <v>31</v>
      </c>
      <c r="D103" s="129">
        <v>6</v>
      </c>
      <c r="E103" s="129">
        <v>17</v>
      </c>
      <c r="F103" s="129">
        <v>16</v>
      </c>
      <c r="G103" s="129">
        <v>40</v>
      </c>
      <c r="H103" s="129">
        <v>231</v>
      </c>
      <c r="I103" s="129">
        <v>127</v>
      </c>
      <c r="J103" s="129">
        <v>264</v>
      </c>
      <c r="K103" s="129">
        <v>228</v>
      </c>
      <c r="L103" s="129">
        <v>267</v>
      </c>
      <c r="M103" s="129">
        <v>128</v>
      </c>
      <c r="N103" s="129">
        <v>80</v>
      </c>
      <c r="O103" s="129">
        <v>21</v>
      </c>
      <c r="P103" s="132">
        <v>1425</v>
      </c>
    </row>
    <row r="104" spans="1:16" s="46" customFormat="1">
      <c r="A104" s="121"/>
      <c r="B104" s="127">
        <v>5068150812</v>
      </c>
      <c r="C104" s="133" t="s">
        <v>32</v>
      </c>
      <c r="D104" s="129">
        <v>1</v>
      </c>
      <c r="E104" s="129">
        <v>7</v>
      </c>
      <c r="F104" s="129">
        <v>6</v>
      </c>
      <c r="G104" s="129">
        <v>10</v>
      </c>
      <c r="H104" s="129">
        <v>6</v>
      </c>
      <c r="I104" s="129">
        <v>4</v>
      </c>
      <c r="J104" s="129">
        <v>3</v>
      </c>
      <c r="K104" s="129">
        <v>5</v>
      </c>
      <c r="L104" s="129">
        <v>7</v>
      </c>
      <c r="M104" s="129">
        <v>10</v>
      </c>
      <c r="N104" s="129">
        <v>11</v>
      </c>
      <c r="O104" s="129">
        <v>9</v>
      </c>
      <c r="P104" s="132">
        <v>79</v>
      </c>
    </row>
    <row r="105" spans="1:16" s="46" customFormat="1">
      <c r="A105" s="121"/>
      <c r="B105" s="127">
        <v>2364150700</v>
      </c>
      <c r="C105" s="133" t="s">
        <v>33</v>
      </c>
      <c r="D105" s="129">
        <v>34</v>
      </c>
      <c r="E105" s="129">
        <v>40</v>
      </c>
      <c r="F105" s="129">
        <v>34</v>
      </c>
      <c r="G105" s="129">
        <v>45</v>
      </c>
      <c r="H105" s="129">
        <v>30</v>
      </c>
      <c r="I105" s="129">
        <v>38</v>
      </c>
      <c r="J105" s="129">
        <v>40</v>
      </c>
      <c r="K105" s="129">
        <v>46</v>
      </c>
      <c r="L105" s="129">
        <v>70</v>
      </c>
      <c r="M105" s="129">
        <v>52</v>
      </c>
      <c r="N105" s="129">
        <v>43</v>
      </c>
      <c r="O105" s="129">
        <v>38</v>
      </c>
      <c r="P105" s="132">
        <v>510</v>
      </c>
    </row>
    <row r="106" spans="1:16" s="46" customFormat="1">
      <c r="A106" s="121"/>
      <c r="B106" s="127">
        <v>1364150699</v>
      </c>
      <c r="C106" s="133" t="s">
        <v>34</v>
      </c>
      <c r="D106" s="129">
        <v>12</v>
      </c>
      <c r="E106" s="129">
        <v>45</v>
      </c>
      <c r="F106" s="129">
        <v>46</v>
      </c>
      <c r="G106" s="129">
        <v>52</v>
      </c>
      <c r="H106" s="129">
        <v>76</v>
      </c>
      <c r="I106" s="129">
        <v>68</v>
      </c>
      <c r="J106" s="129">
        <v>129</v>
      </c>
      <c r="K106" s="129">
        <v>113</v>
      </c>
      <c r="L106" s="129">
        <v>139</v>
      </c>
      <c r="M106" s="129">
        <v>80</v>
      </c>
      <c r="N106" s="129">
        <v>66</v>
      </c>
      <c r="O106" s="129">
        <v>37</v>
      </c>
      <c r="P106" s="132">
        <v>863</v>
      </c>
    </row>
    <row r="107" spans="1:16" s="46" customFormat="1">
      <c r="A107" s="121"/>
      <c r="B107" s="126">
        <v>2068150809</v>
      </c>
      <c r="C107" s="133" t="s">
        <v>35</v>
      </c>
      <c r="D107" s="129">
        <v>0</v>
      </c>
      <c r="E107" s="129">
        <v>1</v>
      </c>
      <c r="F107" s="129">
        <v>1</v>
      </c>
      <c r="G107" s="129">
        <v>1</v>
      </c>
      <c r="H107" s="129">
        <v>1</v>
      </c>
      <c r="I107" s="129">
        <v>1</v>
      </c>
      <c r="J107" s="129">
        <v>1</v>
      </c>
      <c r="K107" s="129">
        <v>1</v>
      </c>
      <c r="L107" s="129">
        <v>1</v>
      </c>
      <c r="M107" s="129">
        <v>1</v>
      </c>
      <c r="N107" s="129">
        <v>1</v>
      </c>
      <c r="O107" s="129">
        <v>0</v>
      </c>
      <c r="P107" s="132">
        <v>10</v>
      </c>
    </row>
    <row r="108" spans="1:16" s="46" customFormat="1">
      <c r="A108" s="121"/>
      <c r="B108" s="126">
        <v>5756250297</v>
      </c>
      <c r="C108" s="133" t="s">
        <v>36</v>
      </c>
      <c r="D108" s="127">
        <v>174</v>
      </c>
      <c r="E108" s="127">
        <v>359</v>
      </c>
      <c r="F108" s="127">
        <v>313</v>
      </c>
      <c r="G108" s="127">
        <v>410</v>
      </c>
      <c r="H108" s="127">
        <v>351</v>
      </c>
      <c r="I108" s="127">
        <v>203</v>
      </c>
      <c r="J108" s="127">
        <v>367</v>
      </c>
      <c r="K108" s="127">
        <v>455</v>
      </c>
      <c r="L108" s="127">
        <v>650</v>
      </c>
      <c r="M108" s="127">
        <v>523</v>
      </c>
      <c r="N108" s="127">
        <v>415</v>
      </c>
      <c r="O108" s="127">
        <v>303</v>
      </c>
      <c r="P108" s="132">
        <v>4523</v>
      </c>
    </row>
    <row r="109" spans="1:16" s="46" customFormat="1">
      <c r="A109" s="121"/>
      <c r="B109" s="127">
        <v>1665911804</v>
      </c>
      <c r="C109" s="133" t="s">
        <v>37</v>
      </c>
      <c r="D109" s="129">
        <v>4</v>
      </c>
      <c r="E109" s="129">
        <v>5</v>
      </c>
      <c r="F109" s="129">
        <v>5</v>
      </c>
      <c r="G109" s="129">
        <v>7</v>
      </c>
      <c r="H109" s="129">
        <v>8</v>
      </c>
      <c r="I109" s="129">
        <v>2</v>
      </c>
      <c r="J109" s="129">
        <v>6</v>
      </c>
      <c r="K109" s="129">
        <v>7</v>
      </c>
      <c r="L109" s="129">
        <v>17</v>
      </c>
      <c r="M109" s="129">
        <v>6</v>
      </c>
      <c r="N109" s="129">
        <v>15</v>
      </c>
      <c r="O109" s="129">
        <v>6</v>
      </c>
      <c r="P109" s="132">
        <v>88</v>
      </c>
    </row>
    <row r="110" spans="1:16" s="46" customFormat="1">
      <c r="A110" s="121"/>
      <c r="B110" s="127">
        <v>3054467971</v>
      </c>
      <c r="C110" s="133" t="s">
        <v>38</v>
      </c>
      <c r="D110" s="129">
        <v>10</v>
      </c>
      <c r="E110" s="129">
        <v>14</v>
      </c>
      <c r="F110" s="129">
        <v>18</v>
      </c>
      <c r="G110" s="129">
        <v>22</v>
      </c>
      <c r="H110" s="129">
        <v>18</v>
      </c>
      <c r="I110" s="129">
        <v>13</v>
      </c>
      <c r="J110" s="129">
        <v>38</v>
      </c>
      <c r="K110" s="129">
        <v>22</v>
      </c>
      <c r="L110" s="129">
        <v>27</v>
      </c>
      <c r="M110" s="129">
        <v>26</v>
      </c>
      <c r="N110" s="129">
        <v>24</v>
      </c>
      <c r="O110" s="129">
        <v>23</v>
      </c>
      <c r="P110" s="132">
        <v>255</v>
      </c>
    </row>
    <row r="111" spans="1:16" s="46" customFormat="1">
      <c r="A111" s="121"/>
      <c r="B111" s="127">
        <v>3380811569</v>
      </c>
      <c r="C111" s="133" t="s">
        <v>39</v>
      </c>
      <c r="D111" s="129">
        <v>0</v>
      </c>
      <c r="E111" s="129">
        <v>0</v>
      </c>
      <c r="F111" s="129">
        <v>0</v>
      </c>
      <c r="G111" s="129">
        <v>1</v>
      </c>
      <c r="H111" s="129">
        <v>0</v>
      </c>
      <c r="I111" s="129">
        <v>0</v>
      </c>
      <c r="J111" s="129">
        <v>1</v>
      </c>
      <c r="K111" s="129">
        <v>0</v>
      </c>
      <c r="L111" s="129">
        <v>1</v>
      </c>
      <c r="M111" s="129">
        <v>0</v>
      </c>
      <c r="N111" s="129">
        <v>1</v>
      </c>
      <c r="O111" s="129">
        <v>1</v>
      </c>
      <c r="P111" s="132">
        <v>5</v>
      </c>
    </row>
    <row r="112" spans="1:16" s="46" customFormat="1">
      <c r="A112" s="121"/>
      <c r="B112" s="121"/>
      <c r="C112" s="121"/>
      <c r="D112" s="131">
        <v>684</v>
      </c>
      <c r="E112" s="131">
        <v>1292</v>
      </c>
      <c r="F112" s="131">
        <v>1195</v>
      </c>
      <c r="G112" s="131">
        <v>1528</v>
      </c>
      <c r="H112" s="131">
        <v>1719</v>
      </c>
      <c r="I112" s="131">
        <v>991</v>
      </c>
      <c r="J112" s="131">
        <v>1569</v>
      </c>
      <c r="K112" s="131">
        <v>1556</v>
      </c>
      <c r="L112" s="131">
        <v>2389</v>
      </c>
      <c r="M112" s="131">
        <v>1718</v>
      </c>
      <c r="N112" s="131">
        <v>1396</v>
      </c>
      <c r="O112" s="131">
        <v>1244</v>
      </c>
      <c r="P112" s="129">
        <v>17281</v>
      </c>
    </row>
    <row r="113" spans="1:16" s="46" customFormat="1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6" s="46" customFormat="1">
      <c r="A114" s="121"/>
      <c r="B114" s="121"/>
      <c r="C114" s="128" t="s">
        <v>40</v>
      </c>
      <c r="D114" s="129">
        <v>684000</v>
      </c>
      <c r="E114" s="129">
        <v>1292000</v>
      </c>
      <c r="F114" s="129">
        <v>1195000</v>
      </c>
      <c r="G114" s="129">
        <v>1528000</v>
      </c>
      <c r="H114" s="129">
        <v>1719000</v>
      </c>
      <c r="I114" s="129">
        <v>991000</v>
      </c>
      <c r="J114" s="129">
        <v>1569000</v>
      </c>
      <c r="K114" s="129">
        <v>1556000</v>
      </c>
      <c r="L114" s="129">
        <v>2389000</v>
      </c>
      <c r="M114" s="129">
        <v>1718000</v>
      </c>
      <c r="N114" s="129">
        <v>1396000</v>
      </c>
      <c r="O114" s="129">
        <v>1244000</v>
      </c>
      <c r="P114" s="129">
        <v>17281000</v>
      </c>
    </row>
    <row r="115" spans="1:16" s="46" customFormat="1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6" s="46" customFormat="1">
      <c r="A116" s="66"/>
      <c r="B116" s="66"/>
      <c r="C116" s="66"/>
      <c r="D116" s="66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6"/>
    </row>
    <row r="117" spans="1:16" s="46" customFormat="1">
      <c r="A117" s="145" t="s">
        <v>48</v>
      </c>
      <c r="B117" s="136">
        <v>2023</v>
      </c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</row>
    <row r="118" spans="1:16" s="46" customFormat="1" ht="15.75" thickBot="1">
      <c r="A118" s="138" t="s">
        <v>6</v>
      </c>
      <c r="B118" s="139" t="s">
        <v>7</v>
      </c>
      <c r="C118" s="139" t="s">
        <v>8</v>
      </c>
      <c r="D118" s="139" t="s">
        <v>9</v>
      </c>
      <c r="E118" s="139" t="s">
        <v>10</v>
      </c>
      <c r="F118" s="139" t="s">
        <v>11</v>
      </c>
      <c r="G118" s="139" t="s">
        <v>12</v>
      </c>
      <c r="H118" s="139" t="s">
        <v>13</v>
      </c>
      <c r="I118" s="139" t="s">
        <v>14</v>
      </c>
      <c r="J118" s="139" t="s">
        <v>15</v>
      </c>
      <c r="K118" s="139" t="s">
        <v>16</v>
      </c>
      <c r="L118" s="139" t="s">
        <v>17</v>
      </c>
      <c r="M118" s="139" t="s">
        <v>18</v>
      </c>
      <c r="N118" s="139" t="s">
        <v>19</v>
      </c>
      <c r="O118" s="139" t="s">
        <v>20</v>
      </c>
      <c r="P118" s="140" t="s">
        <v>76</v>
      </c>
    </row>
    <row r="119" spans="1:16" s="46" customFormat="1">
      <c r="A119" s="135"/>
      <c r="B119" s="141">
        <v>7534810685</v>
      </c>
      <c r="C119" s="148" t="s">
        <v>21</v>
      </c>
      <c r="D119" s="144">
        <v>12</v>
      </c>
      <c r="E119" s="144">
        <v>13</v>
      </c>
      <c r="F119" s="144">
        <v>16</v>
      </c>
      <c r="G119" s="144">
        <v>14</v>
      </c>
      <c r="H119" s="144">
        <v>16</v>
      </c>
      <c r="I119" s="144">
        <v>13</v>
      </c>
      <c r="J119" s="144">
        <v>14</v>
      </c>
      <c r="K119" s="144">
        <v>13</v>
      </c>
      <c r="L119" s="144">
        <v>18</v>
      </c>
      <c r="M119" s="144">
        <v>16</v>
      </c>
      <c r="N119" s="144">
        <v>14</v>
      </c>
      <c r="O119" s="144">
        <v>16</v>
      </c>
      <c r="P119" s="147">
        <v>175</v>
      </c>
    </row>
    <row r="120" spans="1:16" s="46" customFormat="1">
      <c r="A120" s="135"/>
      <c r="B120" s="141">
        <v>4366050935</v>
      </c>
      <c r="C120" s="148" t="s">
        <v>22</v>
      </c>
      <c r="D120" s="144">
        <v>12</v>
      </c>
      <c r="E120" s="144">
        <v>42</v>
      </c>
      <c r="F120" s="144">
        <v>48</v>
      </c>
      <c r="G120" s="144">
        <v>38</v>
      </c>
      <c r="H120" s="144">
        <v>23</v>
      </c>
      <c r="I120" s="144">
        <v>1</v>
      </c>
      <c r="J120" s="144">
        <v>0</v>
      </c>
      <c r="K120" s="144">
        <v>1</v>
      </c>
      <c r="L120" s="144">
        <v>27</v>
      </c>
      <c r="M120" s="144">
        <v>27</v>
      </c>
      <c r="N120" s="144">
        <v>22</v>
      </c>
      <c r="O120" s="144">
        <v>34</v>
      </c>
      <c r="P120" s="147">
        <v>275</v>
      </c>
    </row>
    <row r="121" spans="1:16" s="46" customFormat="1">
      <c r="A121" s="135"/>
      <c r="B121" s="141">
        <v>6366050937</v>
      </c>
      <c r="C121" s="148" t="s">
        <v>23</v>
      </c>
      <c r="D121" s="144">
        <v>3</v>
      </c>
      <c r="E121" s="144">
        <v>20</v>
      </c>
      <c r="F121" s="144">
        <v>21</v>
      </c>
      <c r="G121" s="144">
        <v>19</v>
      </c>
      <c r="H121" s="144">
        <v>13</v>
      </c>
      <c r="I121" s="144">
        <v>12</v>
      </c>
      <c r="J121" s="144">
        <v>16</v>
      </c>
      <c r="K121" s="144">
        <v>11</v>
      </c>
      <c r="L121" s="144">
        <v>17</v>
      </c>
      <c r="M121" s="144">
        <v>18</v>
      </c>
      <c r="N121" s="144">
        <v>19</v>
      </c>
      <c r="O121" s="144">
        <v>20</v>
      </c>
      <c r="P121" s="147">
        <v>189</v>
      </c>
    </row>
    <row r="122" spans="1:16" s="46" customFormat="1">
      <c r="A122" s="135"/>
      <c r="B122" s="141">
        <v>7366050938</v>
      </c>
      <c r="C122" s="148" t="s">
        <v>24</v>
      </c>
      <c r="D122" s="144">
        <v>65</v>
      </c>
      <c r="E122" s="144">
        <v>53</v>
      </c>
      <c r="F122" s="144">
        <v>53</v>
      </c>
      <c r="G122" s="144">
        <v>47</v>
      </c>
      <c r="H122" s="144">
        <v>41</v>
      </c>
      <c r="I122" s="144">
        <v>27</v>
      </c>
      <c r="J122" s="144">
        <v>33</v>
      </c>
      <c r="K122" s="144">
        <v>31</v>
      </c>
      <c r="L122" s="144">
        <v>38</v>
      </c>
      <c r="M122" s="144">
        <v>56</v>
      </c>
      <c r="N122" s="144">
        <v>48</v>
      </c>
      <c r="O122" s="144">
        <v>33</v>
      </c>
      <c r="P122" s="147">
        <v>525</v>
      </c>
    </row>
    <row r="123" spans="1:16" s="46" customFormat="1">
      <c r="A123" s="135"/>
      <c r="B123" s="141">
        <v>3366050934</v>
      </c>
      <c r="C123" s="148" t="s">
        <v>25</v>
      </c>
      <c r="D123" s="144">
        <v>95</v>
      </c>
      <c r="E123" s="144">
        <v>235</v>
      </c>
      <c r="F123" s="144">
        <v>289</v>
      </c>
      <c r="G123" s="144">
        <v>335</v>
      </c>
      <c r="H123" s="144">
        <v>313</v>
      </c>
      <c r="I123" s="144">
        <v>128</v>
      </c>
      <c r="J123" s="144">
        <v>33</v>
      </c>
      <c r="K123" s="144">
        <v>24</v>
      </c>
      <c r="L123" s="144">
        <v>80</v>
      </c>
      <c r="M123" s="144">
        <v>81</v>
      </c>
      <c r="N123" s="144">
        <v>86</v>
      </c>
      <c r="O123" s="144">
        <v>86</v>
      </c>
      <c r="P123" s="147">
        <v>1785</v>
      </c>
    </row>
    <row r="124" spans="1:16" s="46" customFormat="1">
      <c r="A124" s="135"/>
      <c r="B124" s="141">
        <v>5581150299</v>
      </c>
      <c r="C124" s="148" t="s">
        <v>26</v>
      </c>
      <c r="D124" s="144">
        <v>29</v>
      </c>
      <c r="E124" s="144">
        <v>136</v>
      </c>
      <c r="F124" s="144">
        <v>120</v>
      </c>
      <c r="G124" s="144">
        <v>137</v>
      </c>
      <c r="H124" s="144">
        <v>81</v>
      </c>
      <c r="I124" s="144">
        <v>10</v>
      </c>
      <c r="J124" s="144">
        <v>9</v>
      </c>
      <c r="K124" s="144">
        <v>20</v>
      </c>
      <c r="L124" s="144">
        <v>126</v>
      </c>
      <c r="M124" s="144">
        <v>138</v>
      </c>
      <c r="N124" s="144">
        <v>138</v>
      </c>
      <c r="O124" s="144">
        <v>121</v>
      </c>
      <c r="P124" s="147">
        <v>1065</v>
      </c>
    </row>
    <row r="125" spans="1:16" s="46" customFormat="1">
      <c r="A125" s="135"/>
      <c r="B125" s="141">
        <v>5366050936</v>
      </c>
      <c r="C125" s="148" t="s">
        <v>27</v>
      </c>
      <c r="D125" s="144">
        <v>102</v>
      </c>
      <c r="E125" s="144">
        <v>216</v>
      </c>
      <c r="F125" s="144">
        <v>25</v>
      </c>
      <c r="G125" s="144">
        <v>21</v>
      </c>
      <c r="H125" s="144">
        <v>22</v>
      </c>
      <c r="I125" s="144">
        <v>15</v>
      </c>
      <c r="J125" s="144">
        <v>26</v>
      </c>
      <c r="K125" s="144">
        <v>15</v>
      </c>
      <c r="L125" s="144">
        <v>36</v>
      </c>
      <c r="M125" s="144">
        <v>41</v>
      </c>
      <c r="N125" s="144">
        <v>39</v>
      </c>
      <c r="O125" s="144">
        <v>33</v>
      </c>
      <c r="P125" s="147">
        <v>591</v>
      </c>
    </row>
    <row r="126" spans="1:16" s="46" customFormat="1">
      <c r="A126" s="135"/>
      <c r="B126" s="141">
        <v>2052150585</v>
      </c>
      <c r="C126" s="148" t="s">
        <v>28</v>
      </c>
      <c r="D126" s="144">
        <v>45</v>
      </c>
      <c r="E126" s="144">
        <v>171</v>
      </c>
      <c r="F126" s="144">
        <v>221</v>
      </c>
      <c r="G126" s="144">
        <v>271</v>
      </c>
      <c r="H126" s="144">
        <v>278</v>
      </c>
      <c r="I126" s="144">
        <v>116</v>
      </c>
      <c r="J126" s="144">
        <v>194</v>
      </c>
      <c r="K126" s="144">
        <v>361</v>
      </c>
      <c r="L126" s="144">
        <v>478</v>
      </c>
      <c r="M126" s="144">
        <v>514</v>
      </c>
      <c r="N126" s="144">
        <v>302</v>
      </c>
      <c r="O126" s="144">
        <v>267</v>
      </c>
      <c r="P126" s="147">
        <v>3218</v>
      </c>
    </row>
    <row r="127" spans="1:16" s="46" customFormat="1">
      <c r="A127" s="135"/>
      <c r="B127" s="141">
        <v>8635150066</v>
      </c>
      <c r="C127" s="148" t="s">
        <v>29</v>
      </c>
      <c r="D127" s="144">
        <v>1</v>
      </c>
      <c r="E127" s="144">
        <v>11</v>
      </c>
      <c r="F127" s="144">
        <v>6</v>
      </c>
      <c r="G127" s="144">
        <v>9</v>
      </c>
      <c r="H127" s="144">
        <v>10</v>
      </c>
      <c r="I127" s="144">
        <v>8</v>
      </c>
      <c r="J127" s="144">
        <v>3</v>
      </c>
      <c r="K127" s="144">
        <v>4</v>
      </c>
      <c r="L127" s="144">
        <v>29</v>
      </c>
      <c r="M127" s="144">
        <v>20</v>
      </c>
      <c r="N127" s="144">
        <v>3</v>
      </c>
      <c r="O127" s="144">
        <v>3</v>
      </c>
      <c r="P127" s="147">
        <v>107</v>
      </c>
    </row>
    <row r="128" spans="1:16" s="46" customFormat="1">
      <c r="A128" s="135"/>
      <c r="B128" s="142">
        <v>6663150208</v>
      </c>
      <c r="C128" s="148" t="s">
        <v>30</v>
      </c>
      <c r="D128" s="144">
        <v>26</v>
      </c>
      <c r="E128" s="144">
        <v>20</v>
      </c>
      <c r="F128" s="144">
        <v>22</v>
      </c>
      <c r="G128" s="144">
        <v>21</v>
      </c>
      <c r="H128" s="144">
        <v>18</v>
      </c>
      <c r="I128" s="144">
        <v>10</v>
      </c>
      <c r="J128" s="144">
        <v>9</v>
      </c>
      <c r="K128" s="144">
        <v>17</v>
      </c>
      <c r="L128" s="144">
        <v>21</v>
      </c>
      <c r="M128" s="144">
        <v>36</v>
      </c>
      <c r="N128" s="144">
        <v>23</v>
      </c>
      <c r="O128" s="144">
        <v>21</v>
      </c>
      <c r="P128" s="147">
        <v>244</v>
      </c>
    </row>
    <row r="129" spans="1:16" s="46" customFormat="1">
      <c r="A129" s="135"/>
      <c r="B129" s="141">
        <v>6068150813</v>
      </c>
      <c r="C129" s="148" t="s">
        <v>31</v>
      </c>
      <c r="D129" s="144">
        <v>6</v>
      </c>
      <c r="E129" s="144">
        <v>24</v>
      </c>
      <c r="F129" s="144">
        <v>20</v>
      </c>
      <c r="G129" s="144">
        <v>32</v>
      </c>
      <c r="H129" s="144">
        <v>104</v>
      </c>
      <c r="I129" s="144">
        <v>72</v>
      </c>
      <c r="J129" s="144">
        <v>112</v>
      </c>
      <c r="K129" s="144">
        <v>220</v>
      </c>
      <c r="L129" s="144">
        <v>224</v>
      </c>
      <c r="M129" s="144">
        <v>196</v>
      </c>
      <c r="N129" s="144">
        <v>27</v>
      </c>
      <c r="O129" s="144">
        <v>19</v>
      </c>
      <c r="P129" s="147">
        <v>1056</v>
      </c>
    </row>
    <row r="130" spans="1:16" s="46" customFormat="1">
      <c r="A130" s="135"/>
      <c r="B130" s="142">
        <v>5068150812</v>
      </c>
      <c r="C130" s="148" t="s">
        <v>32</v>
      </c>
      <c r="D130" s="144">
        <v>7</v>
      </c>
      <c r="E130" s="144">
        <v>18</v>
      </c>
      <c r="F130" s="144">
        <v>10</v>
      </c>
      <c r="G130" s="144">
        <v>11</v>
      </c>
      <c r="H130" s="144">
        <v>8</v>
      </c>
      <c r="I130" s="144">
        <v>6</v>
      </c>
      <c r="J130" s="144">
        <v>2</v>
      </c>
      <c r="K130" s="144">
        <v>7</v>
      </c>
      <c r="L130" s="144">
        <v>10</v>
      </c>
      <c r="M130" s="144">
        <v>11</v>
      </c>
      <c r="N130" s="144">
        <v>11</v>
      </c>
      <c r="O130" s="144">
        <v>11</v>
      </c>
      <c r="P130" s="147">
        <v>112</v>
      </c>
    </row>
    <row r="131" spans="1:16" s="46" customFormat="1">
      <c r="A131" s="135"/>
      <c r="B131" s="142">
        <v>2364150700</v>
      </c>
      <c r="C131" s="148" t="s">
        <v>33</v>
      </c>
      <c r="D131" s="144">
        <v>30</v>
      </c>
      <c r="E131" s="144">
        <v>50</v>
      </c>
      <c r="F131" s="144">
        <v>58</v>
      </c>
      <c r="G131" s="144">
        <v>45</v>
      </c>
      <c r="H131" s="144">
        <v>51</v>
      </c>
      <c r="I131" s="144">
        <v>39</v>
      </c>
      <c r="J131" s="144">
        <v>51</v>
      </c>
      <c r="K131" s="144">
        <v>53</v>
      </c>
      <c r="L131" s="144">
        <v>77</v>
      </c>
      <c r="M131" s="144">
        <v>58</v>
      </c>
      <c r="N131" s="144">
        <v>60</v>
      </c>
      <c r="O131" s="144">
        <v>40</v>
      </c>
      <c r="P131" s="147">
        <v>612</v>
      </c>
    </row>
    <row r="132" spans="1:16" s="46" customFormat="1">
      <c r="A132" s="135"/>
      <c r="B132" s="142">
        <v>1364150699</v>
      </c>
      <c r="C132" s="148" t="s">
        <v>34</v>
      </c>
      <c r="D132" s="144">
        <v>13</v>
      </c>
      <c r="E132" s="144">
        <v>96</v>
      </c>
      <c r="F132" s="144">
        <v>49</v>
      </c>
      <c r="G132" s="144">
        <v>49</v>
      </c>
      <c r="H132" s="144">
        <v>29</v>
      </c>
      <c r="I132" s="144">
        <v>6</v>
      </c>
      <c r="J132" s="144">
        <v>44</v>
      </c>
      <c r="K132" s="144">
        <v>107</v>
      </c>
      <c r="L132" s="144">
        <v>149</v>
      </c>
      <c r="M132" s="144">
        <v>142</v>
      </c>
      <c r="N132" s="144">
        <v>86</v>
      </c>
      <c r="O132" s="144">
        <v>65</v>
      </c>
      <c r="P132" s="147">
        <v>835</v>
      </c>
    </row>
    <row r="133" spans="1:16" s="46" customFormat="1">
      <c r="A133" s="135"/>
      <c r="B133" s="141">
        <v>2068150809</v>
      </c>
      <c r="C133" s="148" t="s">
        <v>35</v>
      </c>
      <c r="D133" s="144">
        <v>1</v>
      </c>
      <c r="E133" s="144">
        <v>1</v>
      </c>
      <c r="F133" s="144">
        <v>7</v>
      </c>
      <c r="G133" s="144">
        <v>2</v>
      </c>
      <c r="H133" s="144">
        <v>2</v>
      </c>
      <c r="I133" s="144">
        <v>0</v>
      </c>
      <c r="J133" s="144">
        <v>1</v>
      </c>
      <c r="K133" s="144">
        <v>1</v>
      </c>
      <c r="L133" s="144">
        <v>2</v>
      </c>
      <c r="M133" s="144">
        <v>1</v>
      </c>
      <c r="N133" s="144">
        <v>1</v>
      </c>
      <c r="O133" s="144">
        <v>2</v>
      </c>
      <c r="P133" s="147">
        <v>21</v>
      </c>
    </row>
    <row r="134" spans="1:16" s="46" customFormat="1">
      <c r="A134" s="135"/>
      <c r="B134" s="141">
        <v>5756250297</v>
      </c>
      <c r="C134" s="148" t="s">
        <v>36</v>
      </c>
      <c r="D134" s="142">
        <v>165</v>
      </c>
      <c r="E134" s="142">
        <v>323</v>
      </c>
      <c r="F134" s="142">
        <v>328</v>
      </c>
      <c r="G134" s="142">
        <v>451</v>
      </c>
      <c r="H134" s="142">
        <v>421</v>
      </c>
      <c r="I134" s="142">
        <v>321</v>
      </c>
      <c r="J134" s="142">
        <v>360</v>
      </c>
      <c r="K134" s="142">
        <v>534</v>
      </c>
      <c r="L134" s="142">
        <v>682</v>
      </c>
      <c r="M134" s="142">
        <v>498</v>
      </c>
      <c r="N134" s="142">
        <v>373</v>
      </c>
      <c r="O134" s="142">
        <v>313</v>
      </c>
      <c r="P134" s="147">
        <v>4769</v>
      </c>
    </row>
    <row r="135" spans="1:16" s="46" customFormat="1">
      <c r="A135" s="135"/>
      <c r="B135" s="142">
        <v>1665911804</v>
      </c>
      <c r="C135" s="148" t="s">
        <v>37</v>
      </c>
      <c r="D135" s="144">
        <v>7</v>
      </c>
      <c r="E135" s="144">
        <v>17</v>
      </c>
      <c r="F135" s="144">
        <v>14</v>
      </c>
      <c r="G135" s="144">
        <v>16</v>
      </c>
      <c r="H135" s="144">
        <v>10</v>
      </c>
      <c r="I135" s="144">
        <v>8</v>
      </c>
      <c r="J135" s="144">
        <v>17</v>
      </c>
      <c r="K135" s="144">
        <v>23</v>
      </c>
      <c r="L135" s="144">
        <v>3</v>
      </c>
      <c r="M135" s="144">
        <v>4</v>
      </c>
      <c r="N135" s="144">
        <v>3</v>
      </c>
      <c r="O135" s="144">
        <v>4</v>
      </c>
      <c r="P135" s="147">
        <v>126</v>
      </c>
    </row>
    <row r="136" spans="1:16" s="46" customFormat="1">
      <c r="A136" s="135"/>
      <c r="B136" s="142">
        <v>3054467971</v>
      </c>
      <c r="C136" s="148" t="s">
        <v>38</v>
      </c>
      <c r="D136" s="144">
        <v>15</v>
      </c>
      <c r="E136" s="144">
        <v>27</v>
      </c>
      <c r="F136" s="144">
        <v>28</v>
      </c>
      <c r="G136" s="144">
        <v>29</v>
      </c>
      <c r="H136" s="144">
        <v>29</v>
      </c>
      <c r="I136" s="144">
        <v>22</v>
      </c>
      <c r="J136" s="144">
        <v>27</v>
      </c>
      <c r="K136" s="144">
        <v>25</v>
      </c>
      <c r="L136" s="144">
        <v>36</v>
      </c>
      <c r="M136" s="144">
        <v>34</v>
      </c>
      <c r="N136" s="144">
        <v>30</v>
      </c>
      <c r="O136" s="144">
        <v>30</v>
      </c>
      <c r="P136" s="147">
        <v>332</v>
      </c>
    </row>
    <row r="137" spans="1:16" s="46" customFormat="1">
      <c r="A137" s="135"/>
      <c r="B137" s="142">
        <v>3380811569</v>
      </c>
      <c r="C137" s="148" t="s">
        <v>39</v>
      </c>
      <c r="D137" s="144">
        <v>0</v>
      </c>
      <c r="E137" s="144">
        <v>1</v>
      </c>
      <c r="F137" s="144">
        <v>1</v>
      </c>
      <c r="G137" s="144">
        <v>0</v>
      </c>
      <c r="H137" s="144">
        <v>1</v>
      </c>
      <c r="I137" s="144">
        <v>0</v>
      </c>
      <c r="J137" s="144">
        <v>1</v>
      </c>
      <c r="K137" s="144">
        <v>0</v>
      </c>
      <c r="L137" s="144">
        <v>1</v>
      </c>
      <c r="M137" s="144">
        <v>2</v>
      </c>
      <c r="N137" s="144">
        <v>1</v>
      </c>
      <c r="O137" s="144">
        <v>1</v>
      </c>
      <c r="P137" s="147">
        <v>9</v>
      </c>
    </row>
    <row r="138" spans="1:16" s="46" customFormat="1">
      <c r="A138" s="135"/>
      <c r="B138" s="137"/>
      <c r="C138" s="137"/>
      <c r="D138" s="146">
        <v>634</v>
      </c>
      <c r="E138" s="146">
        <v>1474</v>
      </c>
      <c r="F138" s="146">
        <v>1336</v>
      </c>
      <c r="G138" s="146">
        <v>1547</v>
      </c>
      <c r="H138" s="146">
        <v>1470</v>
      </c>
      <c r="I138" s="146">
        <v>814</v>
      </c>
      <c r="J138" s="146">
        <v>952</v>
      </c>
      <c r="K138" s="146">
        <v>1467</v>
      </c>
      <c r="L138" s="146">
        <v>2054</v>
      </c>
      <c r="M138" s="146">
        <v>1893</v>
      </c>
      <c r="N138" s="146">
        <v>1286</v>
      </c>
      <c r="O138" s="146">
        <v>1119</v>
      </c>
      <c r="P138" s="144">
        <v>16046</v>
      </c>
    </row>
    <row r="139" spans="1:16" s="46" customFormat="1">
      <c r="A139" s="135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</row>
    <row r="140" spans="1:16" s="46" customFormat="1">
      <c r="A140" s="135"/>
      <c r="B140" s="137"/>
      <c r="C140" s="143" t="s">
        <v>40</v>
      </c>
      <c r="D140" s="144">
        <v>634000</v>
      </c>
      <c r="E140" s="144">
        <v>1474000</v>
      </c>
      <c r="F140" s="144">
        <v>1336000</v>
      </c>
      <c r="G140" s="144">
        <v>1547000</v>
      </c>
      <c r="H140" s="144">
        <v>1470000</v>
      </c>
      <c r="I140" s="144">
        <v>814000</v>
      </c>
      <c r="J140" s="144">
        <v>952000</v>
      </c>
      <c r="K140" s="144">
        <v>1467000</v>
      </c>
      <c r="L140" s="144">
        <v>2054000</v>
      </c>
      <c r="M140" s="144">
        <v>1893000</v>
      </c>
      <c r="N140" s="144">
        <v>1286000</v>
      </c>
      <c r="O140" s="144">
        <v>1119000</v>
      </c>
      <c r="P140" s="144">
        <v>16046000</v>
      </c>
    </row>
    <row r="141" spans="1:16" s="46" customFormat="1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6" s="46" customFormat="1">
      <c r="A142" s="66"/>
      <c r="B142" s="66"/>
      <c r="C142" s="66"/>
      <c r="D142" s="66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6"/>
    </row>
    <row r="143" spans="1:16">
      <c r="A143" s="47" t="s">
        <v>48</v>
      </c>
      <c r="B143" s="49">
        <v>2024</v>
      </c>
    </row>
    <row r="144" spans="1:16" ht="15.75" thickBot="1">
      <c r="A144" s="48" t="s">
        <v>6</v>
      </c>
      <c r="B144" s="11" t="s">
        <v>7</v>
      </c>
      <c r="C144" s="12" t="s">
        <v>8</v>
      </c>
      <c r="D144" s="13" t="s">
        <v>9</v>
      </c>
      <c r="E144" s="14" t="s">
        <v>10</v>
      </c>
      <c r="F144" s="15" t="s">
        <v>11</v>
      </c>
      <c r="G144" s="15" t="s">
        <v>12</v>
      </c>
      <c r="H144" s="15" t="s">
        <v>13</v>
      </c>
      <c r="I144" s="15" t="s">
        <v>14</v>
      </c>
      <c r="J144" s="15" t="s">
        <v>15</v>
      </c>
      <c r="K144" s="15" t="s">
        <v>16</v>
      </c>
      <c r="L144" s="15" t="s">
        <v>17</v>
      </c>
      <c r="M144" s="15" t="s">
        <v>18</v>
      </c>
      <c r="N144" s="15" t="s">
        <v>19</v>
      </c>
      <c r="O144" s="15" t="s">
        <v>20</v>
      </c>
      <c r="P144" s="68" t="s">
        <v>76</v>
      </c>
    </row>
    <row r="145" spans="1:16">
      <c r="B145" s="16">
        <v>7534810685</v>
      </c>
      <c r="C145" s="19" t="s">
        <v>21</v>
      </c>
      <c r="D145" s="20">
        <v>11</v>
      </c>
      <c r="E145" s="22">
        <v>18</v>
      </c>
      <c r="F145" s="24">
        <v>20</v>
      </c>
      <c r="G145" s="26">
        <v>19</v>
      </c>
      <c r="H145" s="28">
        <v>14</v>
      </c>
      <c r="I145" s="30">
        <v>15</v>
      </c>
      <c r="J145" s="32">
        <v>11</v>
      </c>
      <c r="K145" s="34">
        <v>11</v>
      </c>
      <c r="L145" s="36">
        <v>16</v>
      </c>
      <c r="M145" s="38">
        <v>10</v>
      </c>
      <c r="N145" s="40">
        <v>9</v>
      </c>
      <c r="O145" s="42">
        <v>8</v>
      </c>
      <c r="P145" s="69">
        <f>SUM(D145:O145)</f>
        <v>162</v>
      </c>
    </row>
    <row r="146" spans="1:16">
      <c r="B146" s="16">
        <v>4366050935</v>
      </c>
      <c r="C146" s="19" t="s">
        <v>22</v>
      </c>
      <c r="D146" s="20">
        <v>3</v>
      </c>
      <c r="E146" s="22">
        <v>23</v>
      </c>
      <c r="F146" s="24">
        <v>24</v>
      </c>
      <c r="G146" s="26">
        <v>23</v>
      </c>
      <c r="H146" s="28">
        <v>24</v>
      </c>
      <c r="I146" s="30">
        <v>17</v>
      </c>
      <c r="J146" s="32">
        <v>36</v>
      </c>
      <c r="K146" s="34">
        <v>15</v>
      </c>
      <c r="L146" s="36">
        <v>47</v>
      </c>
      <c r="M146" s="38">
        <v>47</v>
      </c>
      <c r="N146" s="40">
        <v>48</v>
      </c>
      <c r="O146" s="42">
        <v>108</v>
      </c>
      <c r="P146" s="69">
        <f t="shared" ref="P146:P164" si="1">SUM(D146:O146)</f>
        <v>415</v>
      </c>
    </row>
    <row r="147" spans="1:16">
      <c r="B147" s="16">
        <v>6366050937</v>
      </c>
      <c r="C147" s="19" t="s">
        <v>23</v>
      </c>
      <c r="D147" s="20">
        <v>0</v>
      </c>
      <c r="E147" s="22">
        <v>12</v>
      </c>
      <c r="F147" s="24">
        <v>13</v>
      </c>
      <c r="G147" s="26">
        <v>13</v>
      </c>
      <c r="H147" s="28">
        <v>13</v>
      </c>
      <c r="I147" s="30">
        <v>64</v>
      </c>
      <c r="J147" s="32">
        <v>0</v>
      </c>
      <c r="K147" s="34">
        <v>1</v>
      </c>
      <c r="L147" s="36">
        <v>15</v>
      </c>
      <c r="M147" s="38">
        <v>48</v>
      </c>
      <c r="N147" s="40">
        <v>22</v>
      </c>
      <c r="O147" s="42">
        <v>20</v>
      </c>
      <c r="P147" s="69">
        <f t="shared" si="1"/>
        <v>221</v>
      </c>
    </row>
    <row r="148" spans="1:16">
      <c r="B148" s="16">
        <v>7366050938</v>
      </c>
      <c r="C148" s="19" t="s">
        <v>24</v>
      </c>
      <c r="D148" s="20">
        <v>16</v>
      </c>
      <c r="E148" s="22">
        <v>29</v>
      </c>
      <c r="F148" s="24">
        <v>26</v>
      </c>
      <c r="G148" s="26">
        <v>42</v>
      </c>
      <c r="H148" s="28">
        <v>56</v>
      </c>
      <c r="I148" s="30">
        <v>13</v>
      </c>
      <c r="J148" s="32">
        <v>19</v>
      </c>
      <c r="K148" s="34">
        <v>40</v>
      </c>
      <c r="L148" s="36">
        <v>40</v>
      </c>
      <c r="M148" s="38">
        <v>25</v>
      </c>
      <c r="N148" s="40">
        <v>36</v>
      </c>
      <c r="O148" s="42">
        <v>41</v>
      </c>
      <c r="P148" s="69">
        <f t="shared" si="1"/>
        <v>383</v>
      </c>
    </row>
    <row r="149" spans="1:16">
      <c r="B149" s="16">
        <v>3366050934</v>
      </c>
      <c r="C149" s="19" t="s">
        <v>25</v>
      </c>
      <c r="D149" s="20">
        <v>37</v>
      </c>
      <c r="E149" s="22">
        <v>98</v>
      </c>
      <c r="F149" s="24">
        <v>80</v>
      </c>
      <c r="G149" s="26">
        <v>87</v>
      </c>
      <c r="H149" s="28">
        <v>78</v>
      </c>
      <c r="I149" s="30">
        <v>23</v>
      </c>
      <c r="J149" s="32">
        <v>15</v>
      </c>
      <c r="K149" s="34">
        <v>18</v>
      </c>
      <c r="L149" s="36">
        <v>63</v>
      </c>
      <c r="M149" s="38">
        <v>99</v>
      </c>
      <c r="N149" s="40">
        <v>216</v>
      </c>
      <c r="O149" s="42">
        <v>96</v>
      </c>
      <c r="P149" s="69">
        <f t="shared" si="1"/>
        <v>910</v>
      </c>
    </row>
    <row r="150" spans="1:16">
      <c r="B150" s="17">
        <v>5581150299</v>
      </c>
      <c r="C150" s="19" t="s">
        <v>26</v>
      </c>
      <c r="D150" s="20">
        <v>7</v>
      </c>
      <c r="E150" s="22">
        <v>186</v>
      </c>
      <c r="F150" s="24">
        <v>206</v>
      </c>
      <c r="G150" s="26">
        <v>278</v>
      </c>
      <c r="H150" s="28">
        <v>223</v>
      </c>
      <c r="I150" s="30">
        <v>128</v>
      </c>
      <c r="J150" s="32">
        <v>64</v>
      </c>
      <c r="K150" s="34">
        <v>10</v>
      </c>
      <c r="L150" s="36">
        <v>122</v>
      </c>
      <c r="M150" s="38">
        <v>144</v>
      </c>
      <c r="N150" s="40">
        <v>153</v>
      </c>
      <c r="O150" s="42">
        <v>139</v>
      </c>
      <c r="P150" s="69">
        <f t="shared" si="1"/>
        <v>1660</v>
      </c>
    </row>
    <row r="151" spans="1:16">
      <c r="B151" s="17">
        <v>5366050936</v>
      </c>
      <c r="C151" s="19" t="s">
        <v>27</v>
      </c>
      <c r="D151" s="20">
        <v>7</v>
      </c>
      <c r="E151" s="22">
        <v>36</v>
      </c>
      <c r="F151" s="24">
        <v>37</v>
      </c>
      <c r="G151" s="26">
        <v>34</v>
      </c>
      <c r="H151" s="28">
        <v>39</v>
      </c>
      <c r="I151" s="30">
        <v>11</v>
      </c>
      <c r="J151" s="32">
        <v>15</v>
      </c>
      <c r="K151" s="34">
        <v>61</v>
      </c>
      <c r="L151" s="36">
        <v>82</v>
      </c>
      <c r="M151" s="38">
        <v>30</v>
      </c>
      <c r="N151" s="40">
        <v>90</v>
      </c>
      <c r="O151" s="42">
        <v>152</v>
      </c>
      <c r="P151" s="69">
        <f t="shared" si="1"/>
        <v>594</v>
      </c>
    </row>
    <row r="152" spans="1:16">
      <c r="A152" s="46"/>
      <c r="B152" s="17">
        <v>2052150585</v>
      </c>
      <c r="C152" s="19" t="s">
        <v>28</v>
      </c>
      <c r="D152" s="20">
        <v>122</v>
      </c>
      <c r="E152" s="22">
        <v>216</v>
      </c>
      <c r="F152" s="24">
        <v>156</v>
      </c>
      <c r="G152" s="26">
        <v>165</v>
      </c>
      <c r="H152" s="28">
        <v>220</v>
      </c>
      <c r="I152" s="30">
        <v>282</v>
      </c>
      <c r="J152" s="32">
        <v>419</v>
      </c>
      <c r="K152" s="34">
        <v>403</v>
      </c>
      <c r="L152" s="36">
        <v>438</v>
      </c>
      <c r="M152" s="38">
        <v>383</v>
      </c>
      <c r="N152" s="40">
        <v>193</v>
      </c>
      <c r="O152" s="42">
        <v>112</v>
      </c>
      <c r="P152" s="69">
        <f t="shared" si="1"/>
        <v>3109</v>
      </c>
    </row>
    <row r="153" spans="1:16">
      <c r="B153" s="17">
        <v>8635150066</v>
      </c>
      <c r="C153" s="19" t="s">
        <v>29</v>
      </c>
      <c r="D153" s="20">
        <v>3</v>
      </c>
      <c r="E153" s="22">
        <v>17</v>
      </c>
      <c r="F153" s="24">
        <v>7</v>
      </c>
      <c r="G153" s="26">
        <v>4</v>
      </c>
      <c r="H153" s="28">
        <v>4</v>
      </c>
      <c r="I153" s="30">
        <v>0</v>
      </c>
      <c r="J153" s="32">
        <v>2</v>
      </c>
      <c r="K153" s="34">
        <v>1</v>
      </c>
      <c r="L153" s="36">
        <v>3</v>
      </c>
      <c r="M153" s="38">
        <v>7</v>
      </c>
      <c r="N153" s="40">
        <v>9</v>
      </c>
      <c r="O153" s="42">
        <v>7</v>
      </c>
      <c r="P153" s="69">
        <f t="shared" si="1"/>
        <v>64</v>
      </c>
    </row>
    <row r="154" spans="1:16">
      <c r="B154" s="18">
        <v>6663150208</v>
      </c>
      <c r="C154" s="19" t="s">
        <v>30</v>
      </c>
      <c r="D154" s="20">
        <v>4</v>
      </c>
      <c r="E154" s="22">
        <v>13</v>
      </c>
      <c r="F154" s="24">
        <v>15</v>
      </c>
      <c r="G154" s="26">
        <v>15</v>
      </c>
      <c r="H154" s="28">
        <v>21</v>
      </c>
      <c r="I154" s="30">
        <v>8</v>
      </c>
      <c r="J154" s="32">
        <v>6</v>
      </c>
      <c r="K154" s="34">
        <v>8</v>
      </c>
      <c r="L154" s="36">
        <v>14</v>
      </c>
      <c r="M154" s="38">
        <v>27</v>
      </c>
      <c r="N154" s="40">
        <v>22</v>
      </c>
      <c r="O154" s="42">
        <v>18</v>
      </c>
      <c r="P154" s="69">
        <f t="shared" si="1"/>
        <v>171</v>
      </c>
    </row>
    <row r="155" spans="1:16">
      <c r="B155" s="17">
        <v>6068150813</v>
      </c>
      <c r="C155" s="19" t="s">
        <v>31</v>
      </c>
      <c r="D155" s="20">
        <v>32</v>
      </c>
      <c r="E155" s="22">
        <v>26</v>
      </c>
      <c r="F155" s="24">
        <v>19</v>
      </c>
      <c r="G155" s="26">
        <v>19</v>
      </c>
      <c r="H155" s="28">
        <v>55</v>
      </c>
      <c r="I155" s="30">
        <v>176</v>
      </c>
      <c r="J155" s="32">
        <v>269</v>
      </c>
      <c r="K155" s="34">
        <v>218</v>
      </c>
      <c r="L155" s="36">
        <v>255</v>
      </c>
      <c r="M155" s="38">
        <v>173</v>
      </c>
      <c r="N155" s="40">
        <v>77</v>
      </c>
      <c r="O155" s="42">
        <v>15</v>
      </c>
      <c r="P155" s="69">
        <f t="shared" si="1"/>
        <v>1334</v>
      </c>
    </row>
    <row r="156" spans="1:16">
      <c r="B156" s="18">
        <v>5068150812</v>
      </c>
      <c r="C156" s="19" t="s">
        <v>32</v>
      </c>
      <c r="D156" s="20">
        <v>5</v>
      </c>
      <c r="E156" s="22">
        <v>12</v>
      </c>
      <c r="F156" s="24">
        <v>12</v>
      </c>
      <c r="G156" s="26">
        <v>12</v>
      </c>
      <c r="H156" s="28">
        <v>12</v>
      </c>
      <c r="I156" s="30">
        <v>6</v>
      </c>
      <c r="J156" s="32">
        <v>4</v>
      </c>
      <c r="K156" s="34">
        <v>6</v>
      </c>
      <c r="L156" s="36">
        <v>7</v>
      </c>
      <c r="M156" s="38">
        <v>9</v>
      </c>
      <c r="N156" s="40">
        <v>21</v>
      </c>
      <c r="O156" s="42">
        <v>9</v>
      </c>
      <c r="P156" s="69">
        <f t="shared" si="1"/>
        <v>115</v>
      </c>
    </row>
    <row r="157" spans="1:16">
      <c r="B157" s="18">
        <v>2364150700</v>
      </c>
      <c r="C157" s="19" t="s">
        <v>33</v>
      </c>
      <c r="D157" s="20">
        <v>19</v>
      </c>
      <c r="E157" s="22">
        <v>40</v>
      </c>
      <c r="F157" s="24">
        <v>51</v>
      </c>
      <c r="G157" s="26">
        <v>29</v>
      </c>
      <c r="H157" s="28">
        <v>30</v>
      </c>
      <c r="I157" s="30">
        <v>37</v>
      </c>
      <c r="J157" s="32">
        <v>32</v>
      </c>
      <c r="K157" s="34">
        <v>36</v>
      </c>
      <c r="L157" s="36">
        <v>56</v>
      </c>
      <c r="M157" s="38">
        <v>59</v>
      </c>
      <c r="N157" s="40">
        <v>51</v>
      </c>
      <c r="O157" s="42">
        <v>25</v>
      </c>
      <c r="P157" s="69">
        <f t="shared" si="1"/>
        <v>465</v>
      </c>
    </row>
    <row r="158" spans="1:16">
      <c r="B158" s="18">
        <v>1364150699</v>
      </c>
      <c r="C158" s="19" t="s">
        <v>34</v>
      </c>
      <c r="D158" s="20">
        <v>9</v>
      </c>
      <c r="E158" s="22">
        <v>79</v>
      </c>
      <c r="F158" s="24">
        <v>74</v>
      </c>
      <c r="G158" s="26">
        <v>93</v>
      </c>
      <c r="H158" s="28">
        <v>83</v>
      </c>
      <c r="I158" s="30">
        <v>11</v>
      </c>
      <c r="J158" s="32">
        <v>12</v>
      </c>
      <c r="K158" s="34">
        <v>95</v>
      </c>
      <c r="L158" s="36">
        <v>129</v>
      </c>
      <c r="M158" s="38">
        <v>126</v>
      </c>
      <c r="N158" s="40">
        <v>76</v>
      </c>
      <c r="O158" s="42">
        <v>51</v>
      </c>
      <c r="P158" s="69">
        <f t="shared" si="1"/>
        <v>838</v>
      </c>
    </row>
    <row r="159" spans="1:16">
      <c r="B159" s="17">
        <v>2068150809</v>
      </c>
      <c r="C159" s="19" t="s">
        <v>35</v>
      </c>
      <c r="D159" s="20">
        <v>0</v>
      </c>
      <c r="E159" s="22">
        <v>2</v>
      </c>
      <c r="F159" s="24">
        <v>2</v>
      </c>
      <c r="G159" s="26">
        <v>1</v>
      </c>
      <c r="H159" s="28">
        <v>2</v>
      </c>
      <c r="I159" s="30">
        <v>1</v>
      </c>
      <c r="J159" s="32">
        <v>1</v>
      </c>
      <c r="K159" s="34">
        <v>1</v>
      </c>
      <c r="L159" s="36">
        <v>1</v>
      </c>
      <c r="M159" s="38">
        <v>2</v>
      </c>
      <c r="N159" s="40">
        <v>1</v>
      </c>
      <c r="O159" s="42">
        <v>1</v>
      </c>
      <c r="P159" s="69">
        <f t="shared" si="1"/>
        <v>15</v>
      </c>
    </row>
    <row r="160" spans="1:16">
      <c r="B160" s="17">
        <v>5756250297</v>
      </c>
      <c r="C160" s="19" t="s">
        <v>36</v>
      </c>
      <c r="D160" s="20">
        <v>1</v>
      </c>
      <c r="E160" s="22">
        <v>3</v>
      </c>
      <c r="F160" s="24">
        <v>3</v>
      </c>
      <c r="G160" s="26">
        <v>3</v>
      </c>
      <c r="H160" s="28">
        <v>8</v>
      </c>
      <c r="I160" s="30">
        <v>2</v>
      </c>
      <c r="J160" s="32">
        <v>5</v>
      </c>
      <c r="K160" s="34">
        <v>3</v>
      </c>
      <c r="L160" s="36">
        <v>3</v>
      </c>
      <c r="M160" s="38">
        <v>3</v>
      </c>
      <c r="N160" s="40">
        <v>3</v>
      </c>
      <c r="O160" s="42">
        <v>3</v>
      </c>
      <c r="P160" s="69">
        <f t="shared" si="1"/>
        <v>40</v>
      </c>
    </row>
    <row r="161" spans="1:17">
      <c r="B161" s="18">
        <v>1665911804</v>
      </c>
      <c r="C161" s="19" t="s">
        <v>37</v>
      </c>
      <c r="D161" s="20">
        <v>94</v>
      </c>
      <c r="E161" s="22">
        <v>274</v>
      </c>
      <c r="F161" s="24">
        <v>301</v>
      </c>
      <c r="G161" s="26">
        <v>315</v>
      </c>
      <c r="H161" s="28">
        <v>345</v>
      </c>
      <c r="I161" s="30">
        <v>377</v>
      </c>
      <c r="J161" s="32">
        <v>475</v>
      </c>
      <c r="K161" s="34">
        <v>595</v>
      </c>
      <c r="L161" s="36">
        <v>701</v>
      </c>
      <c r="M161" s="38">
        <v>650</v>
      </c>
      <c r="N161" s="40">
        <v>457</v>
      </c>
      <c r="O161" s="42">
        <v>366</v>
      </c>
      <c r="P161" s="69">
        <f t="shared" si="1"/>
        <v>4950</v>
      </c>
    </row>
    <row r="162" spans="1:17">
      <c r="B162" s="18">
        <v>3054467971</v>
      </c>
      <c r="C162" s="19" t="s">
        <v>38</v>
      </c>
      <c r="D162" s="20">
        <v>14</v>
      </c>
      <c r="E162" s="22">
        <v>29</v>
      </c>
      <c r="F162" s="24">
        <v>29</v>
      </c>
      <c r="G162" s="26">
        <v>29</v>
      </c>
      <c r="H162" s="28">
        <v>38</v>
      </c>
      <c r="I162" s="30">
        <v>37</v>
      </c>
      <c r="J162" s="32">
        <v>19</v>
      </c>
      <c r="K162" s="34">
        <v>21</v>
      </c>
      <c r="L162" s="36">
        <v>28</v>
      </c>
      <c r="M162" s="38">
        <v>30</v>
      </c>
      <c r="N162" s="40">
        <v>29</v>
      </c>
      <c r="O162" s="42">
        <v>23</v>
      </c>
      <c r="P162" s="69">
        <f t="shared" si="1"/>
        <v>326</v>
      </c>
    </row>
    <row r="163" spans="1:17">
      <c r="B163" s="18">
        <v>3380811569</v>
      </c>
      <c r="C163" s="19" t="s">
        <v>39</v>
      </c>
      <c r="D163" s="20">
        <v>0</v>
      </c>
      <c r="E163" s="22">
        <v>1</v>
      </c>
      <c r="F163" s="24">
        <v>1</v>
      </c>
      <c r="G163" s="26">
        <v>0</v>
      </c>
      <c r="H163" s="28">
        <v>1</v>
      </c>
      <c r="I163" s="30">
        <v>1</v>
      </c>
      <c r="J163" s="32">
        <v>1</v>
      </c>
      <c r="K163" s="34">
        <v>1</v>
      </c>
      <c r="L163" s="36">
        <v>0</v>
      </c>
      <c r="M163" s="38">
        <v>2</v>
      </c>
      <c r="N163" s="40">
        <v>1</v>
      </c>
      <c r="O163" s="42">
        <v>1</v>
      </c>
      <c r="P163" s="69">
        <f t="shared" si="1"/>
        <v>10</v>
      </c>
    </row>
    <row r="164" spans="1:17">
      <c r="D164" s="21">
        <v>384</v>
      </c>
      <c r="E164" s="23">
        <v>1114</v>
      </c>
      <c r="F164" s="25">
        <v>1076</v>
      </c>
      <c r="G164" s="27">
        <v>1181</v>
      </c>
      <c r="H164" s="29">
        <v>1266</v>
      </c>
      <c r="I164" s="31">
        <v>1209</v>
      </c>
      <c r="J164" s="33">
        <v>1405</v>
      </c>
      <c r="K164" s="35">
        <v>1544</v>
      </c>
      <c r="L164" s="37">
        <v>2020</v>
      </c>
      <c r="M164" s="39">
        <v>1874</v>
      </c>
      <c r="N164" s="41">
        <v>1514</v>
      </c>
      <c r="O164" s="43">
        <v>1195</v>
      </c>
      <c r="P164" s="69">
        <f t="shared" si="1"/>
        <v>15782</v>
      </c>
    </row>
    <row r="165" spans="1:17">
      <c r="P165" s="67"/>
    </row>
    <row r="166" spans="1:17">
      <c r="C166" s="44" t="s">
        <v>40</v>
      </c>
      <c r="D166" s="45">
        <f>D164*1000</f>
        <v>384000</v>
      </c>
      <c r="E166" s="45">
        <f t="shared" ref="E166:O166" si="2">E164*1000</f>
        <v>1114000</v>
      </c>
      <c r="F166" s="45">
        <f t="shared" si="2"/>
        <v>1076000</v>
      </c>
      <c r="G166" s="45">
        <f t="shared" si="2"/>
        <v>1181000</v>
      </c>
      <c r="H166" s="45">
        <f t="shared" si="2"/>
        <v>1266000</v>
      </c>
      <c r="I166" s="45">
        <f t="shared" si="2"/>
        <v>1209000</v>
      </c>
      <c r="J166" s="45">
        <f t="shared" si="2"/>
        <v>1405000</v>
      </c>
      <c r="K166" s="45">
        <f t="shared" si="2"/>
        <v>1544000</v>
      </c>
      <c r="L166" s="45">
        <f t="shared" si="2"/>
        <v>2020000</v>
      </c>
      <c r="M166" s="45">
        <f t="shared" si="2"/>
        <v>1874000</v>
      </c>
      <c r="N166" s="45">
        <f t="shared" si="2"/>
        <v>1514000</v>
      </c>
      <c r="O166" s="45">
        <f t="shared" si="2"/>
        <v>1195000</v>
      </c>
      <c r="P166" s="45">
        <f>P164*1000</f>
        <v>15782000</v>
      </c>
    </row>
    <row r="169" spans="1:17">
      <c r="A169" s="47" t="s">
        <v>49</v>
      </c>
      <c r="B169" s="46"/>
    </row>
    <row r="170" spans="1:17" ht="15.75" thickBot="1">
      <c r="A170" s="48" t="s">
        <v>6</v>
      </c>
      <c r="B170" s="11" t="s">
        <v>7</v>
      </c>
      <c r="C170" s="12" t="s">
        <v>8</v>
      </c>
      <c r="D170" s="13" t="s">
        <v>9</v>
      </c>
      <c r="E170" s="14" t="s">
        <v>10</v>
      </c>
      <c r="F170" s="15" t="s">
        <v>11</v>
      </c>
      <c r="G170" s="15" t="s">
        <v>12</v>
      </c>
      <c r="H170" s="15" t="s">
        <v>13</v>
      </c>
      <c r="I170" s="15" t="s">
        <v>14</v>
      </c>
      <c r="J170" s="15" t="s">
        <v>15</v>
      </c>
      <c r="K170" s="15" t="s">
        <v>16</v>
      </c>
      <c r="L170" s="15" t="s">
        <v>17</v>
      </c>
      <c r="M170" s="15" t="s">
        <v>18</v>
      </c>
      <c r="N170" s="15" t="s">
        <v>19</v>
      </c>
      <c r="O170" s="15" t="s">
        <v>20</v>
      </c>
      <c r="Q170"/>
    </row>
    <row r="171" spans="1:17">
      <c r="A171" s="46"/>
      <c r="B171" s="16">
        <v>7534810685</v>
      </c>
      <c r="C171" s="19" t="s">
        <v>21</v>
      </c>
      <c r="D171" s="20">
        <f>(D145*1000)/31</f>
        <v>354.83870967741933</v>
      </c>
      <c r="E171" s="20">
        <f>(E145*1000)/28</f>
        <v>642.85714285714289</v>
      </c>
      <c r="F171" s="20">
        <f>(F145*1000)/31</f>
        <v>645.16129032258061</v>
      </c>
      <c r="G171" s="20">
        <f>(G145*1000)/30</f>
        <v>633.33333333333337</v>
      </c>
      <c r="H171" s="20">
        <f>(H145*1000)/31</f>
        <v>451.61290322580646</v>
      </c>
      <c r="I171" s="20">
        <f t="shared" ref="I171:I189" si="3">(I145*1000)/30</f>
        <v>500</v>
      </c>
      <c r="J171" s="20">
        <f>(J145*1000)/31</f>
        <v>354.83870967741933</v>
      </c>
      <c r="K171" s="20">
        <f>(K145*1000)/31</f>
        <v>354.83870967741933</v>
      </c>
      <c r="L171" s="20">
        <f t="shared" ref="L171:L189" si="4">(L145*1000)/30</f>
        <v>533.33333333333337</v>
      </c>
      <c r="M171" s="20">
        <f>(M145*1000)/31</f>
        <v>322.58064516129031</v>
      </c>
      <c r="N171" s="20">
        <f t="shared" ref="N171:N189" si="5">(N145*1000)/30</f>
        <v>300</v>
      </c>
      <c r="O171" s="20">
        <f>(O145*1000)/31</f>
        <v>258.06451612903226</v>
      </c>
      <c r="Q171"/>
    </row>
    <row r="172" spans="1:17">
      <c r="A172" s="46"/>
      <c r="B172" s="16">
        <v>4366050935</v>
      </c>
      <c r="C172" s="19" t="s">
        <v>22</v>
      </c>
      <c r="D172" s="20">
        <f t="shared" ref="D172:F189" si="6">(D146*1000)/31</f>
        <v>96.774193548387103</v>
      </c>
      <c r="E172" s="20">
        <f t="shared" ref="E172:E189" si="7">(E146*1000)/28</f>
        <v>821.42857142857144</v>
      </c>
      <c r="F172" s="20">
        <f t="shared" si="6"/>
        <v>774.19354838709683</v>
      </c>
      <c r="G172" s="20">
        <f t="shared" ref="G172:G189" si="8">(G146*1000)/30</f>
        <v>766.66666666666663</v>
      </c>
      <c r="H172" s="20">
        <f t="shared" ref="H172" si="9">(H146*1000)/31</f>
        <v>774.19354838709683</v>
      </c>
      <c r="I172" s="20">
        <f t="shared" si="3"/>
        <v>566.66666666666663</v>
      </c>
      <c r="J172" s="20">
        <f t="shared" ref="J172:K172" si="10">(J146*1000)/31</f>
        <v>1161.2903225806451</v>
      </c>
      <c r="K172" s="20">
        <f t="shared" si="10"/>
        <v>483.87096774193549</v>
      </c>
      <c r="L172" s="20">
        <f t="shared" si="4"/>
        <v>1566.6666666666667</v>
      </c>
      <c r="M172" s="20">
        <f t="shared" ref="M172" si="11">(M146*1000)/31</f>
        <v>1516.1290322580646</v>
      </c>
      <c r="N172" s="20">
        <f t="shared" si="5"/>
        <v>1600</v>
      </c>
      <c r="O172" s="20">
        <f t="shared" ref="O172" si="12">(O146*1000)/31</f>
        <v>3483.8709677419356</v>
      </c>
      <c r="Q172"/>
    </row>
    <row r="173" spans="1:17">
      <c r="A173" s="46"/>
      <c r="B173" s="16">
        <v>6366050937</v>
      </c>
      <c r="C173" s="19" t="s">
        <v>23</v>
      </c>
      <c r="D173" s="20">
        <f t="shared" si="6"/>
        <v>0</v>
      </c>
      <c r="E173" s="20">
        <f t="shared" si="7"/>
        <v>428.57142857142856</v>
      </c>
      <c r="F173" s="20">
        <f t="shared" si="6"/>
        <v>419.35483870967744</v>
      </c>
      <c r="G173" s="20">
        <f t="shared" si="8"/>
        <v>433.33333333333331</v>
      </c>
      <c r="H173" s="20">
        <f t="shared" ref="H173" si="13">(H147*1000)/31</f>
        <v>419.35483870967744</v>
      </c>
      <c r="I173" s="20">
        <f t="shared" si="3"/>
        <v>2133.3333333333335</v>
      </c>
      <c r="J173" s="20">
        <f t="shared" ref="J173:K173" si="14">(J147*1000)/31</f>
        <v>0</v>
      </c>
      <c r="K173" s="20">
        <f t="shared" si="14"/>
        <v>32.258064516129032</v>
      </c>
      <c r="L173" s="20">
        <f t="shared" si="4"/>
        <v>500</v>
      </c>
      <c r="M173" s="20">
        <f t="shared" ref="M173" si="15">(M147*1000)/31</f>
        <v>1548.3870967741937</v>
      </c>
      <c r="N173" s="20">
        <f t="shared" si="5"/>
        <v>733.33333333333337</v>
      </c>
      <c r="O173" s="20">
        <f t="shared" ref="O173" si="16">(O147*1000)/31</f>
        <v>645.16129032258061</v>
      </c>
      <c r="Q173"/>
    </row>
    <row r="174" spans="1:17">
      <c r="A174" s="46"/>
      <c r="B174" s="16">
        <v>7366050938</v>
      </c>
      <c r="C174" s="19" t="s">
        <v>24</v>
      </c>
      <c r="D174" s="20">
        <f t="shared" si="6"/>
        <v>516.12903225806451</v>
      </c>
      <c r="E174" s="20">
        <f t="shared" si="7"/>
        <v>1035.7142857142858</v>
      </c>
      <c r="F174" s="20">
        <f t="shared" si="6"/>
        <v>838.70967741935488</v>
      </c>
      <c r="G174" s="20">
        <f t="shared" si="8"/>
        <v>1400</v>
      </c>
      <c r="H174" s="20">
        <f t="shared" ref="H174" si="17">(H148*1000)/31</f>
        <v>1806.4516129032259</v>
      </c>
      <c r="I174" s="20">
        <f t="shared" si="3"/>
        <v>433.33333333333331</v>
      </c>
      <c r="J174" s="20">
        <f t="shared" ref="J174:K174" si="18">(J148*1000)/31</f>
        <v>612.90322580645159</v>
      </c>
      <c r="K174" s="20">
        <f t="shared" si="18"/>
        <v>1290.3225806451612</v>
      </c>
      <c r="L174" s="20">
        <f t="shared" si="4"/>
        <v>1333.3333333333333</v>
      </c>
      <c r="M174" s="20">
        <f t="shared" ref="M174" si="19">(M148*1000)/31</f>
        <v>806.45161290322585</v>
      </c>
      <c r="N174" s="20">
        <f t="shared" si="5"/>
        <v>1200</v>
      </c>
      <c r="O174" s="20">
        <f t="shared" ref="O174" si="20">(O148*1000)/31</f>
        <v>1322.5806451612902</v>
      </c>
      <c r="Q174"/>
    </row>
    <row r="175" spans="1:17">
      <c r="A175" s="46"/>
      <c r="B175" s="16">
        <v>3366050934</v>
      </c>
      <c r="C175" s="19" t="s">
        <v>25</v>
      </c>
      <c r="D175" s="20">
        <f t="shared" si="6"/>
        <v>1193.5483870967741</v>
      </c>
      <c r="E175" s="20">
        <f t="shared" si="7"/>
        <v>3500</v>
      </c>
      <c r="F175" s="20">
        <f t="shared" si="6"/>
        <v>2580.6451612903224</v>
      </c>
      <c r="G175" s="20">
        <f t="shared" si="8"/>
        <v>2900</v>
      </c>
      <c r="H175" s="20">
        <f t="shared" ref="H175" si="21">(H149*1000)/31</f>
        <v>2516.1290322580644</v>
      </c>
      <c r="I175" s="20">
        <f t="shared" si="3"/>
        <v>766.66666666666663</v>
      </c>
      <c r="J175" s="20">
        <f t="shared" ref="J175:K175" si="22">(J149*1000)/31</f>
        <v>483.87096774193549</v>
      </c>
      <c r="K175" s="20">
        <f t="shared" si="22"/>
        <v>580.64516129032256</v>
      </c>
      <c r="L175" s="20">
        <f t="shared" si="4"/>
        <v>2100</v>
      </c>
      <c r="M175" s="20">
        <f t="shared" ref="M175" si="23">(M149*1000)/31</f>
        <v>3193.5483870967741</v>
      </c>
      <c r="N175" s="20">
        <f t="shared" si="5"/>
        <v>7200</v>
      </c>
      <c r="O175" s="20">
        <f t="shared" ref="O175" si="24">(O149*1000)/31</f>
        <v>3096.7741935483873</v>
      </c>
      <c r="Q175"/>
    </row>
    <row r="176" spans="1:17">
      <c r="A176" s="46"/>
      <c r="B176" s="17">
        <v>5581150299</v>
      </c>
      <c r="C176" s="19" t="s">
        <v>26</v>
      </c>
      <c r="D176" s="20">
        <f t="shared" si="6"/>
        <v>225.80645161290323</v>
      </c>
      <c r="E176" s="20">
        <f t="shared" si="7"/>
        <v>6642.8571428571431</v>
      </c>
      <c r="F176" s="20">
        <f t="shared" si="6"/>
        <v>6645.1612903225805</v>
      </c>
      <c r="G176" s="20">
        <f t="shared" si="8"/>
        <v>9266.6666666666661</v>
      </c>
      <c r="H176" s="20">
        <f t="shared" ref="H176" si="25">(H150*1000)/31</f>
        <v>7193.5483870967746</v>
      </c>
      <c r="I176" s="20">
        <f t="shared" si="3"/>
        <v>4266.666666666667</v>
      </c>
      <c r="J176" s="20">
        <f t="shared" ref="J176:K176" si="26">(J150*1000)/31</f>
        <v>2064.516129032258</v>
      </c>
      <c r="K176" s="20">
        <f t="shared" si="26"/>
        <v>322.58064516129031</v>
      </c>
      <c r="L176" s="20">
        <f t="shared" si="4"/>
        <v>4066.6666666666665</v>
      </c>
      <c r="M176" s="20">
        <f t="shared" ref="M176" si="27">(M150*1000)/31</f>
        <v>4645.1612903225805</v>
      </c>
      <c r="N176" s="20">
        <f t="shared" si="5"/>
        <v>5100</v>
      </c>
      <c r="O176" s="20">
        <f t="shared" ref="O176" si="28">(O150*1000)/31</f>
        <v>4483.8709677419356</v>
      </c>
      <c r="Q176"/>
    </row>
    <row r="177" spans="1:17">
      <c r="A177" s="46"/>
      <c r="B177" s="17">
        <v>5366050936</v>
      </c>
      <c r="C177" s="19" t="s">
        <v>27</v>
      </c>
      <c r="D177" s="20">
        <f t="shared" si="6"/>
        <v>225.80645161290323</v>
      </c>
      <c r="E177" s="20">
        <f t="shared" si="7"/>
        <v>1285.7142857142858</v>
      </c>
      <c r="F177" s="20">
        <f t="shared" si="6"/>
        <v>1193.5483870967741</v>
      </c>
      <c r="G177" s="20">
        <f t="shared" si="8"/>
        <v>1133.3333333333333</v>
      </c>
      <c r="H177" s="20">
        <f t="shared" ref="H177" si="29">(H151*1000)/31</f>
        <v>1258.0645161290322</v>
      </c>
      <c r="I177" s="20">
        <f t="shared" si="3"/>
        <v>366.66666666666669</v>
      </c>
      <c r="J177" s="20">
        <f t="shared" ref="J177:K177" si="30">(J151*1000)/31</f>
        <v>483.87096774193549</v>
      </c>
      <c r="K177" s="20">
        <f t="shared" si="30"/>
        <v>1967.741935483871</v>
      </c>
      <c r="L177" s="20">
        <f t="shared" si="4"/>
        <v>2733.3333333333335</v>
      </c>
      <c r="M177" s="20">
        <f t="shared" ref="M177" si="31">(M151*1000)/31</f>
        <v>967.74193548387098</v>
      </c>
      <c r="N177" s="20">
        <f t="shared" si="5"/>
        <v>3000</v>
      </c>
      <c r="O177" s="20">
        <f t="shared" ref="O177" si="32">(O151*1000)/31</f>
        <v>4903.2258064516127</v>
      </c>
      <c r="Q177"/>
    </row>
    <row r="178" spans="1:17">
      <c r="A178" s="46"/>
      <c r="B178" s="17">
        <v>2052150585</v>
      </c>
      <c r="C178" s="19" t="s">
        <v>28</v>
      </c>
      <c r="D178" s="20">
        <f t="shared" si="6"/>
        <v>3935.483870967742</v>
      </c>
      <c r="E178" s="20">
        <f t="shared" si="7"/>
        <v>7714.2857142857147</v>
      </c>
      <c r="F178" s="20">
        <f t="shared" si="6"/>
        <v>5032.2580645161288</v>
      </c>
      <c r="G178" s="20">
        <f t="shared" si="8"/>
        <v>5500</v>
      </c>
      <c r="H178" s="20">
        <f t="shared" ref="H178" si="33">(H152*1000)/31</f>
        <v>7096.7741935483873</v>
      </c>
      <c r="I178" s="20">
        <f t="shared" si="3"/>
        <v>9400</v>
      </c>
      <c r="J178" s="20">
        <f t="shared" ref="J178:K178" si="34">(J152*1000)/31</f>
        <v>13516.129032258064</v>
      </c>
      <c r="K178" s="20">
        <f t="shared" si="34"/>
        <v>13000</v>
      </c>
      <c r="L178" s="20">
        <f t="shared" si="4"/>
        <v>14600</v>
      </c>
      <c r="M178" s="20">
        <f t="shared" ref="M178" si="35">(M152*1000)/31</f>
        <v>12354.838709677419</v>
      </c>
      <c r="N178" s="20">
        <f t="shared" si="5"/>
        <v>6433.333333333333</v>
      </c>
      <c r="O178" s="20">
        <f t="shared" ref="O178" si="36">(O152*1000)/31</f>
        <v>3612.9032258064517</v>
      </c>
      <c r="Q178"/>
    </row>
    <row r="179" spans="1:17">
      <c r="A179" s="46"/>
      <c r="B179" s="17">
        <v>8635150066</v>
      </c>
      <c r="C179" s="19" t="s">
        <v>29</v>
      </c>
      <c r="D179" s="20">
        <f t="shared" si="6"/>
        <v>96.774193548387103</v>
      </c>
      <c r="E179" s="20">
        <f t="shared" si="7"/>
        <v>607.14285714285711</v>
      </c>
      <c r="F179" s="20">
        <f t="shared" si="6"/>
        <v>225.80645161290323</v>
      </c>
      <c r="G179" s="20">
        <f t="shared" si="8"/>
        <v>133.33333333333334</v>
      </c>
      <c r="H179" s="20">
        <f t="shared" ref="H179" si="37">(H153*1000)/31</f>
        <v>129.03225806451613</v>
      </c>
      <c r="I179" s="20">
        <f t="shared" si="3"/>
        <v>0</v>
      </c>
      <c r="J179" s="20">
        <f t="shared" ref="J179:K179" si="38">(J153*1000)/31</f>
        <v>64.516129032258064</v>
      </c>
      <c r="K179" s="20">
        <f t="shared" si="38"/>
        <v>32.258064516129032</v>
      </c>
      <c r="L179" s="20">
        <f t="shared" si="4"/>
        <v>100</v>
      </c>
      <c r="M179" s="20">
        <f t="shared" ref="M179" si="39">(M153*1000)/31</f>
        <v>225.80645161290323</v>
      </c>
      <c r="N179" s="20">
        <f t="shared" si="5"/>
        <v>300</v>
      </c>
      <c r="O179" s="20">
        <f t="shared" ref="O179" si="40">(O153*1000)/31</f>
        <v>225.80645161290323</v>
      </c>
      <c r="Q179"/>
    </row>
    <row r="180" spans="1:17">
      <c r="A180" s="46"/>
      <c r="B180" s="18">
        <v>6663150208</v>
      </c>
      <c r="C180" s="19" t="s">
        <v>30</v>
      </c>
      <c r="D180" s="20">
        <f t="shared" si="6"/>
        <v>129.03225806451613</v>
      </c>
      <c r="E180" s="20">
        <f t="shared" si="7"/>
        <v>464.28571428571428</v>
      </c>
      <c r="F180" s="20">
        <f t="shared" si="6"/>
        <v>483.87096774193549</v>
      </c>
      <c r="G180" s="20">
        <f t="shared" si="8"/>
        <v>500</v>
      </c>
      <c r="H180" s="20">
        <f t="shared" ref="H180" si="41">(H154*1000)/31</f>
        <v>677.41935483870964</v>
      </c>
      <c r="I180" s="20">
        <f t="shared" si="3"/>
        <v>266.66666666666669</v>
      </c>
      <c r="J180" s="20">
        <f t="shared" ref="J180:K180" si="42">(J154*1000)/31</f>
        <v>193.54838709677421</v>
      </c>
      <c r="K180" s="20">
        <f t="shared" si="42"/>
        <v>258.06451612903226</v>
      </c>
      <c r="L180" s="20">
        <f t="shared" si="4"/>
        <v>466.66666666666669</v>
      </c>
      <c r="M180" s="20">
        <f t="shared" ref="M180" si="43">(M154*1000)/31</f>
        <v>870.9677419354839</v>
      </c>
      <c r="N180" s="20">
        <f t="shared" si="5"/>
        <v>733.33333333333337</v>
      </c>
      <c r="O180" s="20">
        <f t="shared" ref="O180" si="44">(O154*1000)/31</f>
        <v>580.64516129032256</v>
      </c>
      <c r="Q180"/>
    </row>
    <row r="181" spans="1:17">
      <c r="A181" s="46"/>
      <c r="B181" s="17">
        <v>6068150813</v>
      </c>
      <c r="C181" s="19" t="s">
        <v>31</v>
      </c>
      <c r="D181" s="20">
        <f t="shared" si="6"/>
        <v>1032.258064516129</v>
      </c>
      <c r="E181" s="20">
        <f t="shared" si="7"/>
        <v>928.57142857142856</v>
      </c>
      <c r="F181" s="20">
        <f t="shared" si="6"/>
        <v>612.90322580645159</v>
      </c>
      <c r="G181" s="20">
        <f t="shared" si="8"/>
        <v>633.33333333333337</v>
      </c>
      <c r="H181" s="20">
        <f t="shared" ref="H181" si="45">(H155*1000)/31</f>
        <v>1774.1935483870968</v>
      </c>
      <c r="I181" s="20">
        <f t="shared" si="3"/>
        <v>5866.666666666667</v>
      </c>
      <c r="J181" s="20">
        <f t="shared" ref="J181:K181" si="46">(J155*1000)/31</f>
        <v>8677.4193548387102</v>
      </c>
      <c r="K181" s="20">
        <f t="shared" si="46"/>
        <v>7032.2580645161288</v>
      </c>
      <c r="L181" s="20">
        <f t="shared" si="4"/>
        <v>8500</v>
      </c>
      <c r="M181" s="20">
        <f t="shared" ref="M181" si="47">(M155*1000)/31</f>
        <v>5580.6451612903229</v>
      </c>
      <c r="N181" s="20">
        <f t="shared" si="5"/>
        <v>2566.6666666666665</v>
      </c>
      <c r="O181" s="20">
        <f t="shared" ref="O181" si="48">(O155*1000)/31</f>
        <v>483.87096774193549</v>
      </c>
      <c r="Q181"/>
    </row>
    <row r="182" spans="1:17">
      <c r="A182" s="46"/>
      <c r="B182" s="18">
        <v>5068150812</v>
      </c>
      <c r="C182" s="19" t="s">
        <v>32</v>
      </c>
      <c r="D182" s="20">
        <f t="shared" si="6"/>
        <v>161.29032258064515</v>
      </c>
      <c r="E182" s="20">
        <f t="shared" si="7"/>
        <v>428.57142857142856</v>
      </c>
      <c r="F182" s="20">
        <f t="shared" si="6"/>
        <v>387.09677419354841</v>
      </c>
      <c r="G182" s="20">
        <f t="shared" si="8"/>
        <v>400</v>
      </c>
      <c r="H182" s="20">
        <f t="shared" ref="H182" si="49">(H156*1000)/31</f>
        <v>387.09677419354841</v>
      </c>
      <c r="I182" s="20">
        <f t="shared" si="3"/>
        <v>200</v>
      </c>
      <c r="J182" s="20">
        <f t="shared" ref="J182:K182" si="50">(J156*1000)/31</f>
        <v>129.03225806451613</v>
      </c>
      <c r="K182" s="20">
        <f t="shared" si="50"/>
        <v>193.54838709677421</v>
      </c>
      <c r="L182" s="20">
        <f t="shared" si="4"/>
        <v>233.33333333333334</v>
      </c>
      <c r="M182" s="20">
        <f t="shared" ref="M182" si="51">(M156*1000)/31</f>
        <v>290.32258064516128</v>
      </c>
      <c r="N182" s="20">
        <f t="shared" si="5"/>
        <v>700</v>
      </c>
      <c r="O182" s="20">
        <f t="shared" ref="O182" si="52">(O156*1000)/31</f>
        <v>290.32258064516128</v>
      </c>
      <c r="Q182"/>
    </row>
    <row r="183" spans="1:17">
      <c r="A183" s="46"/>
      <c r="B183" s="18">
        <v>2364150700</v>
      </c>
      <c r="C183" s="19" t="s">
        <v>33</v>
      </c>
      <c r="D183" s="20">
        <f t="shared" si="6"/>
        <v>612.90322580645159</v>
      </c>
      <c r="E183" s="20">
        <f t="shared" si="7"/>
        <v>1428.5714285714287</v>
      </c>
      <c r="F183" s="20">
        <f t="shared" si="6"/>
        <v>1645.1612903225807</v>
      </c>
      <c r="G183" s="20">
        <f t="shared" si="8"/>
        <v>966.66666666666663</v>
      </c>
      <c r="H183" s="20">
        <f t="shared" ref="H183" si="53">(H157*1000)/31</f>
        <v>967.74193548387098</v>
      </c>
      <c r="I183" s="20">
        <f t="shared" si="3"/>
        <v>1233.3333333333333</v>
      </c>
      <c r="J183" s="20">
        <f t="shared" ref="J183:K183" si="54">(J157*1000)/31</f>
        <v>1032.258064516129</v>
      </c>
      <c r="K183" s="20">
        <f t="shared" si="54"/>
        <v>1161.2903225806451</v>
      </c>
      <c r="L183" s="20">
        <f t="shared" si="4"/>
        <v>1866.6666666666667</v>
      </c>
      <c r="M183" s="20">
        <f t="shared" ref="M183" si="55">(M157*1000)/31</f>
        <v>1903.2258064516129</v>
      </c>
      <c r="N183" s="20">
        <f t="shared" si="5"/>
        <v>1700</v>
      </c>
      <c r="O183" s="20">
        <f t="shared" ref="O183" si="56">(O157*1000)/31</f>
        <v>806.45161290322585</v>
      </c>
      <c r="Q183"/>
    </row>
    <row r="184" spans="1:17">
      <c r="A184" s="46"/>
      <c r="B184" s="18">
        <v>1364150699</v>
      </c>
      <c r="C184" s="19" t="s">
        <v>34</v>
      </c>
      <c r="D184" s="20">
        <f t="shared" si="6"/>
        <v>290.32258064516128</v>
      </c>
      <c r="E184" s="20">
        <f t="shared" si="7"/>
        <v>2821.4285714285716</v>
      </c>
      <c r="F184" s="20">
        <f t="shared" si="6"/>
        <v>2387.0967741935483</v>
      </c>
      <c r="G184" s="20">
        <f t="shared" si="8"/>
        <v>3100</v>
      </c>
      <c r="H184" s="20">
        <f t="shared" ref="H184" si="57">(H158*1000)/31</f>
        <v>2677.4193548387098</v>
      </c>
      <c r="I184" s="20">
        <f t="shared" si="3"/>
        <v>366.66666666666669</v>
      </c>
      <c r="J184" s="20">
        <f t="shared" ref="J184:K184" si="58">(J158*1000)/31</f>
        <v>387.09677419354841</v>
      </c>
      <c r="K184" s="20">
        <f t="shared" si="58"/>
        <v>3064.516129032258</v>
      </c>
      <c r="L184" s="20">
        <f t="shared" si="4"/>
        <v>4300</v>
      </c>
      <c r="M184" s="20">
        <f t="shared" ref="M184" si="59">(M158*1000)/31</f>
        <v>4064.516129032258</v>
      </c>
      <c r="N184" s="20">
        <f t="shared" si="5"/>
        <v>2533.3333333333335</v>
      </c>
      <c r="O184" s="20">
        <f t="shared" ref="O184" si="60">(O158*1000)/31</f>
        <v>1645.1612903225807</v>
      </c>
      <c r="Q184"/>
    </row>
    <row r="185" spans="1:17">
      <c r="A185" s="46"/>
      <c r="B185" s="17">
        <v>2068150809</v>
      </c>
      <c r="C185" s="19" t="s">
        <v>35</v>
      </c>
      <c r="D185" s="20">
        <f t="shared" si="6"/>
        <v>0</v>
      </c>
      <c r="E185" s="20">
        <f t="shared" si="7"/>
        <v>71.428571428571431</v>
      </c>
      <c r="F185" s="20">
        <f t="shared" si="6"/>
        <v>64.516129032258064</v>
      </c>
      <c r="G185" s="20">
        <f t="shared" si="8"/>
        <v>33.333333333333336</v>
      </c>
      <c r="H185" s="20">
        <f t="shared" ref="H185" si="61">(H159*1000)/31</f>
        <v>64.516129032258064</v>
      </c>
      <c r="I185" s="20">
        <f t="shared" si="3"/>
        <v>33.333333333333336</v>
      </c>
      <c r="J185" s="20">
        <f t="shared" ref="J185:K185" si="62">(J159*1000)/31</f>
        <v>32.258064516129032</v>
      </c>
      <c r="K185" s="20">
        <f t="shared" si="62"/>
        <v>32.258064516129032</v>
      </c>
      <c r="L185" s="20">
        <f t="shared" si="4"/>
        <v>33.333333333333336</v>
      </c>
      <c r="M185" s="20">
        <f t="shared" ref="M185" si="63">(M159*1000)/31</f>
        <v>64.516129032258064</v>
      </c>
      <c r="N185" s="20">
        <f t="shared" si="5"/>
        <v>33.333333333333336</v>
      </c>
      <c r="O185" s="20">
        <f t="shared" ref="O185" si="64">(O159*1000)/31</f>
        <v>32.258064516129032</v>
      </c>
      <c r="Q185"/>
    </row>
    <row r="186" spans="1:17">
      <c r="A186" s="46"/>
      <c r="B186" s="17">
        <v>5756250297</v>
      </c>
      <c r="C186" s="19" t="s">
        <v>36</v>
      </c>
      <c r="D186" s="20">
        <f t="shared" si="6"/>
        <v>32.258064516129032</v>
      </c>
      <c r="E186" s="20">
        <f t="shared" si="7"/>
        <v>107.14285714285714</v>
      </c>
      <c r="F186" s="20">
        <f t="shared" si="6"/>
        <v>96.774193548387103</v>
      </c>
      <c r="G186" s="20">
        <f t="shared" si="8"/>
        <v>100</v>
      </c>
      <c r="H186" s="20">
        <f t="shared" ref="H186" si="65">(H160*1000)/31</f>
        <v>258.06451612903226</v>
      </c>
      <c r="I186" s="20">
        <f t="shared" si="3"/>
        <v>66.666666666666671</v>
      </c>
      <c r="J186" s="20">
        <f t="shared" ref="J186:K186" si="66">(J160*1000)/31</f>
        <v>161.29032258064515</v>
      </c>
      <c r="K186" s="20">
        <f t="shared" si="66"/>
        <v>96.774193548387103</v>
      </c>
      <c r="L186" s="20">
        <f t="shared" si="4"/>
        <v>100</v>
      </c>
      <c r="M186" s="20">
        <f t="shared" ref="M186" si="67">(M160*1000)/31</f>
        <v>96.774193548387103</v>
      </c>
      <c r="N186" s="20">
        <f t="shared" si="5"/>
        <v>100</v>
      </c>
      <c r="O186" s="20">
        <f t="shared" ref="O186" si="68">(O160*1000)/31</f>
        <v>96.774193548387103</v>
      </c>
      <c r="Q186"/>
    </row>
    <row r="187" spans="1:17">
      <c r="A187" s="46"/>
      <c r="B187" s="18">
        <v>1665911804</v>
      </c>
      <c r="C187" s="19" t="s">
        <v>37</v>
      </c>
      <c r="D187" s="20">
        <f t="shared" si="6"/>
        <v>3032.2580645161293</v>
      </c>
      <c r="E187" s="20">
        <f t="shared" si="7"/>
        <v>9785.7142857142862</v>
      </c>
      <c r="F187" s="20">
        <f t="shared" si="6"/>
        <v>9709.677419354839</v>
      </c>
      <c r="G187" s="20">
        <f t="shared" si="8"/>
        <v>10500</v>
      </c>
      <c r="H187" s="20">
        <f t="shared" ref="H187" si="69">(H161*1000)/31</f>
        <v>11129.032258064517</v>
      </c>
      <c r="I187" s="20">
        <f t="shared" si="3"/>
        <v>12566.666666666666</v>
      </c>
      <c r="J187" s="20">
        <f t="shared" ref="J187:K187" si="70">(J161*1000)/31</f>
        <v>15322.58064516129</v>
      </c>
      <c r="K187" s="20">
        <f t="shared" si="70"/>
        <v>19193.548387096773</v>
      </c>
      <c r="L187" s="20">
        <f t="shared" si="4"/>
        <v>23366.666666666668</v>
      </c>
      <c r="M187" s="20">
        <f t="shared" ref="M187" si="71">(M161*1000)/31</f>
        <v>20967.741935483871</v>
      </c>
      <c r="N187" s="20">
        <f t="shared" si="5"/>
        <v>15233.333333333334</v>
      </c>
      <c r="O187" s="20">
        <f t="shared" ref="O187" si="72">(O161*1000)/31</f>
        <v>11806.451612903225</v>
      </c>
      <c r="Q187"/>
    </row>
    <row r="188" spans="1:17">
      <c r="A188" s="46"/>
      <c r="B188" s="18">
        <v>3054467971</v>
      </c>
      <c r="C188" s="19" t="s">
        <v>38</v>
      </c>
      <c r="D188" s="20">
        <f t="shared" si="6"/>
        <v>451.61290322580646</v>
      </c>
      <c r="E188" s="20">
        <f t="shared" si="7"/>
        <v>1035.7142857142858</v>
      </c>
      <c r="F188" s="20">
        <f t="shared" si="6"/>
        <v>935.48387096774195</v>
      </c>
      <c r="G188" s="20">
        <f t="shared" si="8"/>
        <v>966.66666666666663</v>
      </c>
      <c r="H188" s="20">
        <f t="shared" ref="H188" si="73">(H162*1000)/31</f>
        <v>1225.8064516129032</v>
      </c>
      <c r="I188" s="20">
        <f t="shared" si="3"/>
        <v>1233.3333333333333</v>
      </c>
      <c r="J188" s="20">
        <f t="shared" ref="J188:K188" si="74">(J162*1000)/31</f>
        <v>612.90322580645159</v>
      </c>
      <c r="K188" s="20">
        <f t="shared" si="74"/>
        <v>677.41935483870964</v>
      </c>
      <c r="L188" s="20">
        <f t="shared" si="4"/>
        <v>933.33333333333337</v>
      </c>
      <c r="M188" s="20">
        <f t="shared" ref="M188" si="75">(M162*1000)/31</f>
        <v>967.74193548387098</v>
      </c>
      <c r="N188" s="20">
        <f t="shared" si="5"/>
        <v>966.66666666666663</v>
      </c>
      <c r="O188" s="20">
        <f t="shared" ref="O188" si="76">(O162*1000)/31</f>
        <v>741.93548387096769</v>
      </c>
      <c r="Q188"/>
    </row>
    <row r="189" spans="1:17">
      <c r="A189" s="46"/>
      <c r="B189" s="18">
        <v>3380811569</v>
      </c>
      <c r="C189" s="19" t="s">
        <v>39</v>
      </c>
      <c r="D189" s="20">
        <f t="shared" si="6"/>
        <v>0</v>
      </c>
      <c r="E189" s="20">
        <f t="shared" si="7"/>
        <v>35.714285714285715</v>
      </c>
      <c r="F189" s="20">
        <f t="shared" si="6"/>
        <v>32.258064516129032</v>
      </c>
      <c r="G189" s="20">
        <f t="shared" si="8"/>
        <v>0</v>
      </c>
      <c r="H189" s="20">
        <f t="shared" ref="H189" si="77">(H163*1000)/31</f>
        <v>32.258064516129032</v>
      </c>
      <c r="I189" s="20">
        <f t="shared" si="3"/>
        <v>33.333333333333336</v>
      </c>
      <c r="J189" s="20">
        <f t="shared" ref="J189:K189" si="78">(J163*1000)/31</f>
        <v>32.258064516129032</v>
      </c>
      <c r="K189" s="20">
        <f t="shared" si="78"/>
        <v>32.258064516129032</v>
      </c>
      <c r="L189" s="20">
        <f t="shared" si="4"/>
        <v>0</v>
      </c>
      <c r="M189" s="20">
        <f t="shared" ref="M189" si="79">(M163*1000)/31</f>
        <v>64.516129032258064</v>
      </c>
      <c r="N189" s="20">
        <f t="shared" si="5"/>
        <v>33.333333333333336</v>
      </c>
      <c r="O189" s="20">
        <f t="shared" ref="O189" si="80">(O163*1000)/31</f>
        <v>32.258064516129032</v>
      </c>
      <c r="Q189"/>
    </row>
    <row r="191" spans="1:17">
      <c r="D191" s="4">
        <f t="shared" ref="D191:O191" si="81">SUM(D171:D190)</f>
        <v>12387.096774193547</v>
      </c>
      <c r="E191" s="4">
        <f t="shared" si="81"/>
        <v>39785.714285714283</v>
      </c>
      <c r="F191" s="4">
        <f t="shared" si="81"/>
        <v>34709.677419354834</v>
      </c>
      <c r="G191" s="4">
        <f t="shared" si="81"/>
        <v>39366.666666666664</v>
      </c>
      <c r="H191" s="4">
        <f t="shared" si="81"/>
        <v>40838.709677419356</v>
      </c>
      <c r="I191" s="4">
        <f t="shared" si="81"/>
        <v>40300.000000000007</v>
      </c>
      <c r="J191" s="4">
        <f t="shared" si="81"/>
        <v>45322.580645161295</v>
      </c>
      <c r="K191" s="4">
        <f t="shared" si="81"/>
        <v>49806.45161290322</v>
      </c>
      <c r="L191" s="4">
        <f t="shared" si="81"/>
        <v>67333.333333333328</v>
      </c>
      <c r="M191" s="4">
        <f t="shared" si="81"/>
        <v>60451.612903225803</v>
      </c>
      <c r="N191" s="4">
        <f t="shared" si="81"/>
        <v>50466.666666666672</v>
      </c>
      <c r="O191" s="4">
        <f t="shared" si="81"/>
        <v>38548.387096774197</v>
      </c>
    </row>
    <row r="194" spans="1:18" ht="15.75" thickBot="1">
      <c r="A194" s="47" t="s">
        <v>50</v>
      </c>
    </row>
    <row r="195" spans="1:18" ht="15.75" thickBot="1">
      <c r="A195" s="1" t="s">
        <v>52</v>
      </c>
      <c r="B195" s="7" t="s">
        <v>60</v>
      </c>
      <c r="C195" s="7" t="s">
        <v>61</v>
      </c>
      <c r="D195" s="7" t="s">
        <v>51</v>
      </c>
      <c r="E195" s="7" t="s">
        <v>69</v>
      </c>
      <c r="F195" s="7" t="s">
        <v>70</v>
      </c>
      <c r="G195" s="51"/>
      <c r="H195" s="55" t="s">
        <v>71</v>
      </c>
      <c r="I195" s="56" t="s">
        <v>72</v>
      </c>
      <c r="J195" s="56" t="s">
        <v>73</v>
      </c>
      <c r="K195" s="57" t="s">
        <v>74</v>
      </c>
      <c r="L195" s="52"/>
      <c r="M195" s="7"/>
      <c r="N195" s="7"/>
      <c r="O195" s="7"/>
      <c r="R195" s="3"/>
    </row>
    <row r="196" spans="1:18">
      <c r="A196" s="50">
        <v>45377</v>
      </c>
      <c r="B196" s="7" t="s">
        <v>53</v>
      </c>
      <c r="C196" s="7" t="s">
        <v>62</v>
      </c>
      <c r="D196" s="7">
        <v>5</v>
      </c>
      <c r="E196" s="7" t="s">
        <v>0</v>
      </c>
      <c r="F196" s="4">
        <f>D191*5</f>
        <v>61935.483870967735</v>
      </c>
      <c r="G196" s="51"/>
      <c r="H196" s="54">
        <f>F196*0.000001</f>
        <v>6.1935483870967735E-2</v>
      </c>
      <c r="I196" s="59"/>
      <c r="J196" s="59"/>
      <c r="K196" s="60"/>
      <c r="L196" s="52"/>
      <c r="M196" s="7"/>
      <c r="N196" s="7"/>
      <c r="O196" s="7"/>
      <c r="R196" s="3"/>
    </row>
    <row r="197" spans="1:18">
      <c r="A197" s="50">
        <v>45426</v>
      </c>
      <c r="B197" s="7" t="s">
        <v>54</v>
      </c>
      <c r="C197" s="7" t="s">
        <v>63</v>
      </c>
      <c r="D197" s="10">
        <v>65</v>
      </c>
      <c r="E197" s="4">
        <f>E191*7</f>
        <v>278500</v>
      </c>
      <c r="F197" s="4">
        <f>(D191*26)+(E191*28)+(F191*11)</f>
        <v>1817870.9677419355</v>
      </c>
      <c r="G197" s="51"/>
      <c r="H197" s="53">
        <f t="shared" ref="H197:H202" si="82">F197*0.000001</f>
        <v>1.8178709677419354</v>
      </c>
      <c r="I197" s="61"/>
      <c r="J197" s="61"/>
      <c r="K197" s="62"/>
      <c r="L197" s="52"/>
      <c r="M197" s="7"/>
      <c r="N197" s="7"/>
      <c r="O197" s="7"/>
      <c r="R197" s="3"/>
    </row>
    <row r="198" spans="1:18">
      <c r="A198" s="50">
        <v>45496</v>
      </c>
      <c r="B198" s="7" t="s">
        <v>55</v>
      </c>
      <c r="C198" s="7" t="s">
        <v>64</v>
      </c>
      <c r="D198" s="7">
        <v>63</v>
      </c>
      <c r="E198" s="4">
        <f>G191*7</f>
        <v>275566.66666666663</v>
      </c>
      <c r="F198" s="4">
        <f>(F191*20)+(G191*30)+(H191*13)</f>
        <v>2406096.7741935486</v>
      </c>
      <c r="G198" s="51"/>
      <c r="H198" s="53">
        <f t="shared" si="82"/>
        <v>2.4060967741935486</v>
      </c>
      <c r="I198" s="61"/>
      <c r="J198" s="61"/>
      <c r="K198" s="62"/>
      <c r="L198" s="52"/>
      <c r="M198" s="7"/>
      <c r="N198" s="7"/>
      <c r="O198" s="7"/>
      <c r="R198" s="3"/>
    </row>
    <row r="199" spans="1:18">
      <c r="A199" s="50">
        <v>45568</v>
      </c>
      <c r="B199" s="7" t="s">
        <v>56</v>
      </c>
      <c r="C199" s="7" t="s">
        <v>65</v>
      </c>
      <c r="D199" s="7">
        <v>63</v>
      </c>
      <c r="E199" s="4">
        <f>I191*7</f>
        <v>282100.00000000006</v>
      </c>
      <c r="F199" s="4">
        <f>(H191*18)+(I191*30)+(J191*15)</f>
        <v>2623935.4838709682</v>
      </c>
      <c r="G199" s="51"/>
      <c r="H199" s="53">
        <f t="shared" si="82"/>
        <v>2.6239354838709681</v>
      </c>
      <c r="I199" s="61"/>
      <c r="J199" s="61"/>
      <c r="K199" s="62"/>
      <c r="L199" s="52"/>
      <c r="M199" s="7"/>
      <c r="N199" s="7"/>
      <c r="O199" s="7"/>
      <c r="R199" s="3"/>
    </row>
    <row r="200" spans="1:18">
      <c r="A200" s="50">
        <v>45645</v>
      </c>
      <c r="B200" s="7" t="s">
        <v>57</v>
      </c>
      <c r="C200" s="7" t="s">
        <v>66</v>
      </c>
      <c r="D200" s="10">
        <v>62</v>
      </c>
      <c r="E200" s="4">
        <f>K191*7</f>
        <v>348645.16129032255</v>
      </c>
      <c r="F200" s="4">
        <f>(J191*16)+(K191*31)+(L191*16)</f>
        <v>3346494.6236559134</v>
      </c>
      <c r="G200" s="51"/>
      <c r="H200" s="53">
        <f t="shared" si="82"/>
        <v>3.3464946236559134</v>
      </c>
      <c r="I200" s="61"/>
      <c r="J200" s="61"/>
      <c r="K200" s="62"/>
      <c r="L200" s="52"/>
      <c r="M200" s="7"/>
      <c r="N200" s="7"/>
      <c r="O200" s="7"/>
      <c r="R200" s="3"/>
    </row>
    <row r="201" spans="1:18">
      <c r="A201" s="50">
        <v>45708</v>
      </c>
      <c r="B201" s="7" t="s">
        <v>58</v>
      </c>
      <c r="C201" s="7" t="s">
        <v>67</v>
      </c>
      <c r="D201" s="7">
        <v>63</v>
      </c>
      <c r="E201" s="4">
        <f>M191*7</f>
        <v>423161.29032258061</v>
      </c>
      <c r="F201" s="4">
        <f>(L191*13)+(M191*31)+(N191*18)</f>
        <v>3657733.333333333</v>
      </c>
      <c r="G201" s="51"/>
      <c r="H201" s="53">
        <f t="shared" si="82"/>
        <v>3.6577333333333328</v>
      </c>
      <c r="I201" s="61"/>
      <c r="J201" s="61"/>
      <c r="K201" s="62"/>
      <c r="L201" s="52"/>
      <c r="M201" s="7"/>
      <c r="N201" s="7"/>
      <c r="O201" s="7"/>
      <c r="R201" s="3"/>
    </row>
    <row r="202" spans="1:18" ht="15.75" thickBot="1">
      <c r="A202" s="50">
        <v>45722</v>
      </c>
      <c r="B202" s="7" t="s">
        <v>59</v>
      </c>
      <c r="C202" s="7" t="s">
        <v>68</v>
      </c>
      <c r="D202" s="10">
        <v>43</v>
      </c>
      <c r="E202" s="4">
        <f>O191*7</f>
        <v>269838.70967741939</v>
      </c>
      <c r="F202" s="4">
        <f>(N191*11)+(O191*31)</f>
        <v>1750133.3333333335</v>
      </c>
      <c r="G202" s="51"/>
      <c r="H202" s="58">
        <f t="shared" si="82"/>
        <v>1.7501333333333333</v>
      </c>
      <c r="I202" s="63"/>
      <c r="J202" s="63"/>
      <c r="K202" s="64"/>
      <c r="L202" s="52"/>
      <c r="M202" s="7"/>
      <c r="N202" s="7"/>
      <c r="O202" s="7"/>
      <c r="R202" s="3"/>
    </row>
  </sheetData>
  <pageMargins left="0.7" right="0.7" top="0.75" bottom="0.75" header="0.3" footer="0.3"/>
  <pageSetup paperSize="120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</vt:lpstr>
      <vt:lpstr>Regis!Print_Area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Berkeley Main</cp:lastModifiedBy>
  <cp:lastPrinted>2025-06-27T20:36:27Z</cp:lastPrinted>
  <dcterms:created xsi:type="dcterms:W3CDTF">2025-05-01T16:15:37Z</dcterms:created>
  <dcterms:modified xsi:type="dcterms:W3CDTF">2025-07-02T20:49:05Z</dcterms:modified>
</cp:coreProperties>
</file>